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_ÚŘEDNÍ DESKA\01_STŘEDNĚDOBÝ VÝHLED ROZPOČTU\2022_Střednědobý výhled rozpočtu na obobí 23-26\"/>
    </mc:Choice>
  </mc:AlternateContent>
  <xr:revisionPtr revIDLastSave="0" documentId="8_{A405B3D2-3BF9-48D8-A231-AE77DE2DFFD9}" xr6:coauthVersionLast="47" xr6:coauthVersionMax="47" xr10:uidLastSave="{00000000-0000-0000-0000-000000000000}"/>
  <bookViews>
    <workbookView xWindow="-120" yWindow="-120" windowWidth="25440" windowHeight="15540" tabRatio="939" xr2:uid="{00000000-000D-0000-FFFF-FFFF00000000}"/>
  </bookViews>
  <sheets>
    <sheet name="Titulní list" sheetId="4" r:id="rId1"/>
    <sheet name="Příjmy" sheetId="2" r:id="rId2"/>
    <sheet name="Bilance Příjmů a Výdajů, saldo" sheetId="1" r:id="rId3"/>
    <sheet name="Výdaje dle kapitol" sheetId="5" r:id="rId4"/>
    <sheet name="Výdaje" sheetId="3" r:id="rId5"/>
  </sheets>
  <definedNames>
    <definedName name="_xlnm._FilterDatabase" localSheetId="2" hidden="1">'Bilance Příjmů a Výdajů, saldo'!$A$21:$L$134</definedName>
    <definedName name="_xlnm._FilterDatabase" localSheetId="4" hidden="1">Výdaje!$A$8:$S$695</definedName>
    <definedName name="_xlnm._FilterDatabase" localSheetId="3" hidden="1">'Výdaje dle kapitol'!$A$4:$G$110</definedName>
    <definedName name="aaa">#REF!</definedName>
    <definedName name="Excel_BuiltIn__FilterDatabase_3">Výdaje!$A$8:$N$603</definedName>
    <definedName name="g">#REF!</definedName>
    <definedName name="l">#REF!</definedName>
    <definedName name="_xlnm.Print_Titles" localSheetId="2">'Bilance Příjmů a Výdajů, saldo'!$19:$21</definedName>
    <definedName name="_xlnm.Print_Titles" localSheetId="4">Výdaje!$2:$8</definedName>
    <definedName name="_xlnm.Print_Titles" localSheetId="3">'Výdaje dle kapitol'!$2:$4</definedName>
    <definedName name="o">#REF!</definedName>
    <definedName name="_xlnm.Print_Area" localSheetId="2">'Bilance Příjmů a Výdajů, saldo'!$A$1:$I$141</definedName>
    <definedName name="_xlnm.Print_Area" localSheetId="4">Výdaje!$A$1:$H$695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5" l="1"/>
  <c r="H73" i="5"/>
  <c r="G110" i="5"/>
  <c r="H56" i="5"/>
  <c r="G56" i="5"/>
  <c r="E471" i="3"/>
  <c r="F133" i="1"/>
  <c r="G133" i="1"/>
  <c r="H133" i="1"/>
  <c r="I133" i="1"/>
  <c r="F130" i="1"/>
  <c r="E130" i="1"/>
  <c r="H132" i="1"/>
  <c r="I132" i="1"/>
  <c r="G132" i="1"/>
  <c r="D12" i="2" l="1"/>
  <c r="C36" i="2" l="1"/>
  <c r="F16" i="1" s="1"/>
  <c r="B36" i="2"/>
  <c r="D36" i="2"/>
  <c r="E36" i="2"/>
  <c r="F36" i="2"/>
  <c r="G16" i="1" l="1"/>
  <c r="H16" i="1"/>
  <c r="I16" i="1"/>
  <c r="E16" i="1"/>
  <c r="F56" i="1" l="1"/>
  <c r="E83" i="1" l="1"/>
  <c r="G48" i="1"/>
  <c r="H48" i="1"/>
  <c r="I48" i="1"/>
  <c r="F77" i="5" l="1"/>
  <c r="G46" i="5"/>
  <c r="F101" i="5" l="1"/>
  <c r="E133" i="1"/>
  <c r="F44" i="5" l="1"/>
  <c r="F59" i="5"/>
  <c r="G59" i="5"/>
  <c r="I129" i="1" l="1"/>
  <c r="H129" i="1"/>
  <c r="G129" i="1"/>
  <c r="E128" i="1"/>
  <c r="I128" i="1"/>
  <c r="H128" i="1"/>
  <c r="G128" i="1"/>
  <c r="F128" i="1"/>
  <c r="E129" i="1" l="1"/>
  <c r="F129" i="1"/>
  <c r="G47" i="1"/>
  <c r="H47" i="1"/>
  <c r="G81" i="1"/>
  <c r="H81" i="1"/>
  <c r="G72" i="1"/>
  <c r="H25" i="1"/>
  <c r="G25" i="1"/>
  <c r="F25" i="1"/>
  <c r="E127" i="1"/>
  <c r="G44" i="5" l="1"/>
  <c r="H44" i="5" s="1"/>
  <c r="I44" i="5" l="1"/>
  <c r="H127" i="1"/>
  <c r="H126" i="1" s="1"/>
  <c r="F127" i="1"/>
  <c r="I127" i="1" l="1"/>
  <c r="I126" i="1" s="1"/>
  <c r="G127" i="1"/>
  <c r="H72" i="1"/>
  <c r="E126" i="1" l="1"/>
  <c r="F126" i="1"/>
  <c r="G126" i="1"/>
  <c r="I72" i="1" l="1"/>
  <c r="I47" i="1"/>
  <c r="I25" i="1"/>
  <c r="G48" i="5" l="1"/>
  <c r="F72" i="1"/>
  <c r="F47" i="5"/>
  <c r="E47" i="1"/>
  <c r="G47" i="5"/>
  <c r="F47" i="1"/>
  <c r="F46" i="5"/>
  <c r="E25" i="1"/>
  <c r="F48" i="5"/>
  <c r="E72" i="1"/>
  <c r="I46" i="5" l="1"/>
  <c r="H46" i="5"/>
  <c r="H47" i="5"/>
  <c r="I47" i="5"/>
  <c r="H48" i="5"/>
  <c r="I48" i="5"/>
  <c r="G77" i="5" l="1"/>
  <c r="G76" i="5"/>
  <c r="H76" i="5" l="1"/>
  <c r="I77" i="5"/>
  <c r="F80" i="5"/>
  <c r="G85" i="5"/>
  <c r="F108" i="5" l="1"/>
  <c r="G93" i="5"/>
  <c r="F93" i="5"/>
  <c r="F81" i="5"/>
  <c r="G75" i="5"/>
  <c r="G74" i="5"/>
  <c r="F75" i="5"/>
  <c r="F74" i="5"/>
  <c r="G43" i="5"/>
  <c r="F43" i="5"/>
  <c r="F38" i="5"/>
  <c r="F37" i="5"/>
  <c r="H26" i="5"/>
  <c r="F24" i="5"/>
  <c r="F21" i="5"/>
  <c r="H74" i="5" l="1"/>
  <c r="H75" i="5"/>
  <c r="I43" i="5"/>
  <c r="H43" i="5"/>
  <c r="D31" i="2"/>
  <c r="C10" i="2" l="1"/>
  <c r="B29" i="2"/>
  <c r="B10" i="2"/>
  <c r="F32" i="5" l="1"/>
  <c r="I125" i="1" l="1"/>
  <c r="I124" i="1" s="1"/>
  <c r="H125" i="1"/>
  <c r="H124" i="1" s="1"/>
  <c r="G125" i="1"/>
  <c r="G124" i="1" s="1"/>
  <c r="F125" i="1"/>
  <c r="F124" i="1" s="1"/>
  <c r="E125" i="1"/>
  <c r="E124" i="1" s="1"/>
  <c r="G91" i="5" l="1"/>
  <c r="F85" i="5" l="1"/>
  <c r="H85" i="5" l="1"/>
  <c r="I85" i="5"/>
  <c r="C16" i="2" l="1"/>
  <c r="F22" i="5" l="1"/>
  <c r="D29" i="2" l="1"/>
  <c r="D10" i="2" l="1"/>
  <c r="F131" i="1"/>
  <c r="G41" i="1"/>
  <c r="H41" i="1"/>
  <c r="I41" i="1"/>
  <c r="F12" i="5" l="1"/>
  <c r="E53" i="1"/>
  <c r="G80" i="5" l="1"/>
  <c r="G86" i="5"/>
  <c r="G84" i="5"/>
  <c r="F84" i="5"/>
  <c r="F82" i="5"/>
  <c r="F86" i="5"/>
  <c r="H84" i="5" l="1"/>
  <c r="I84" i="5"/>
  <c r="H86" i="5"/>
  <c r="H80" i="5"/>
  <c r="I80" i="5"/>
  <c r="B16" i="2" l="1"/>
  <c r="C29" i="2" l="1"/>
  <c r="C27" i="2" s="1"/>
  <c r="C35" i="2" s="1"/>
  <c r="C42" i="2" s="1"/>
  <c r="H121" i="1" l="1"/>
  <c r="I121" i="1"/>
  <c r="G83" i="5" l="1"/>
  <c r="G82" i="5"/>
  <c r="F87" i="5"/>
  <c r="F68" i="5"/>
  <c r="I104" i="1"/>
  <c r="G66" i="5"/>
  <c r="G74" i="1"/>
  <c r="H74" i="1"/>
  <c r="I74" i="1"/>
  <c r="F66" i="5"/>
  <c r="G116" i="1"/>
  <c r="H116" i="1"/>
  <c r="F41" i="5"/>
  <c r="G92" i="1"/>
  <c r="H92" i="1"/>
  <c r="G14" i="5"/>
  <c r="F88" i="1"/>
  <c r="I78" i="1"/>
  <c r="H78" i="1"/>
  <c r="G78" i="1"/>
  <c r="G15" i="5"/>
  <c r="F16" i="5"/>
  <c r="G16" i="5"/>
  <c r="F14" i="5"/>
  <c r="H69" i="1"/>
  <c r="I69" i="1"/>
  <c r="G69" i="1"/>
  <c r="E121" i="1"/>
  <c r="E79" i="1"/>
  <c r="E70" i="1"/>
  <c r="I116" i="1"/>
  <c r="F42" i="5"/>
  <c r="H96" i="1"/>
  <c r="G67" i="1"/>
  <c r="G29" i="1"/>
  <c r="H29" i="1"/>
  <c r="F102" i="5"/>
  <c r="I92" i="1"/>
  <c r="I80" i="1"/>
  <c r="F35" i="5"/>
  <c r="I71" i="1"/>
  <c r="F41" i="1"/>
  <c r="G121" i="1"/>
  <c r="G24" i="5"/>
  <c r="F16" i="2"/>
  <c r="I13" i="1" s="1"/>
  <c r="E16" i="2"/>
  <c r="H13" i="1" s="1"/>
  <c r="D16" i="2"/>
  <c r="F13" i="1"/>
  <c r="E13" i="1"/>
  <c r="E41" i="1"/>
  <c r="E122" i="1"/>
  <c r="E131" i="1"/>
  <c r="F123" i="1"/>
  <c r="E123" i="1"/>
  <c r="F35" i="1"/>
  <c r="I123" i="1"/>
  <c r="G123" i="1"/>
  <c r="F79" i="5"/>
  <c r="G69" i="5"/>
  <c r="G64" i="1"/>
  <c r="G37" i="5"/>
  <c r="I90" i="1"/>
  <c r="H90" i="1"/>
  <c r="G90" i="1"/>
  <c r="F73" i="5"/>
  <c r="F104" i="5"/>
  <c r="F11" i="5"/>
  <c r="F103" i="5"/>
  <c r="F71" i="5"/>
  <c r="G122" i="1"/>
  <c r="H122" i="1"/>
  <c r="I122" i="1"/>
  <c r="E106" i="1"/>
  <c r="E100" i="1"/>
  <c r="G98" i="1"/>
  <c r="G97" i="1" s="1"/>
  <c r="H98" i="1"/>
  <c r="H97" i="1" s="1"/>
  <c r="I98" i="1"/>
  <c r="I97" i="1" s="1"/>
  <c r="E98" i="1"/>
  <c r="E97" i="1" s="1"/>
  <c r="E95" i="1"/>
  <c r="G88" i="1"/>
  <c r="E84" i="1"/>
  <c r="E75" i="1"/>
  <c r="E66" i="1"/>
  <c r="E58" i="1"/>
  <c r="E50" i="1"/>
  <c r="E35" i="1"/>
  <c r="G83" i="1"/>
  <c r="H83" i="1"/>
  <c r="G87" i="5"/>
  <c r="F84" i="1"/>
  <c r="F75" i="1"/>
  <c r="F50" i="1"/>
  <c r="F58" i="1"/>
  <c r="G105" i="1"/>
  <c r="H105" i="1"/>
  <c r="I105" i="1"/>
  <c r="F70" i="5"/>
  <c r="G93" i="1"/>
  <c r="H93" i="1"/>
  <c r="H64" i="1"/>
  <c r="G56" i="1"/>
  <c r="H56" i="1"/>
  <c r="F36" i="5"/>
  <c r="G71" i="1"/>
  <c r="I46" i="1"/>
  <c r="H57" i="1"/>
  <c r="G117" i="1"/>
  <c r="H117" i="1"/>
  <c r="F92" i="5"/>
  <c r="H59" i="1"/>
  <c r="G59" i="1"/>
  <c r="H36" i="1"/>
  <c r="G36" i="1"/>
  <c r="I94" i="1"/>
  <c r="H38" i="1"/>
  <c r="H55" i="1"/>
  <c r="H71" i="1"/>
  <c r="H80" i="1"/>
  <c r="H33" i="1"/>
  <c r="H73" i="1"/>
  <c r="H82" i="1"/>
  <c r="H65" i="1"/>
  <c r="H94" i="1"/>
  <c r="H111" i="1"/>
  <c r="G55" i="1"/>
  <c r="G80" i="1"/>
  <c r="G33" i="1"/>
  <c r="G73" i="1"/>
  <c r="G82" i="1"/>
  <c r="G65" i="1"/>
  <c r="G94" i="1"/>
  <c r="G111" i="1"/>
  <c r="E12" i="1"/>
  <c r="E107" i="1"/>
  <c r="F107" i="1"/>
  <c r="G107" i="1"/>
  <c r="H107" i="1"/>
  <c r="I107" i="1"/>
  <c r="F12" i="1"/>
  <c r="E14" i="1"/>
  <c r="F14" i="1"/>
  <c r="G14" i="1"/>
  <c r="H14" i="1"/>
  <c r="I14" i="1"/>
  <c r="B27" i="2"/>
  <c r="E15" i="1" s="1"/>
  <c r="G70" i="5"/>
  <c r="F66" i="1"/>
  <c r="H123" i="1"/>
  <c r="F39" i="1" l="1"/>
  <c r="G25" i="5"/>
  <c r="H25" i="5" s="1"/>
  <c r="G105" i="5"/>
  <c r="F29" i="1"/>
  <c r="F106" i="5"/>
  <c r="F105" i="5"/>
  <c r="I29" i="1"/>
  <c r="I59" i="1"/>
  <c r="G103" i="1"/>
  <c r="E80" i="1"/>
  <c r="H32" i="1"/>
  <c r="G28" i="5"/>
  <c r="F65" i="5"/>
  <c r="F55" i="5"/>
  <c r="F33" i="5"/>
  <c r="F64" i="5"/>
  <c r="G64" i="5"/>
  <c r="I111" i="1"/>
  <c r="I101" i="1"/>
  <c r="H101" i="1"/>
  <c r="G101" i="1"/>
  <c r="H49" i="1"/>
  <c r="G49" i="1"/>
  <c r="F34" i="5"/>
  <c r="G104" i="1"/>
  <c r="H104" i="1"/>
  <c r="I44" i="1"/>
  <c r="E64" i="1"/>
  <c r="I82" i="5"/>
  <c r="H82" i="5"/>
  <c r="H87" i="5"/>
  <c r="H83" i="5"/>
  <c r="H46" i="1"/>
  <c r="F53" i="1"/>
  <c r="G12" i="5"/>
  <c r="H12" i="5" s="1"/>
  <c r="I61" i="1"/>
  <c r="F59" i="1"/>
  <c r="G61" i="1"/>
  <c r="G57" i="1"/>
  <c r="E28" i="1"/>
  <c r="I96" i="1"/>
  <c r="I67" i="1"/>
  <c r="G96" i="1"/>
  <c r="H67" i="1"/>
  <c r="G79" i="5"/>
  <c r="H103" i="1"/>
  <c r="G38" i="1"/>
  <c r="F67" i="5"/>
  <c r="I83" i="1"/>
  <c r="G67" i="5"/>
  <c r="G100" i="1"/>
  <c r="H100" i="1"/>
  <c r="I100" i="1"/>
  <c r="G33" i="5"/>
  <c r="F54" i="5"/>
  <c r="I36" i="1"/>
  <c r="F67" i="1"/>
  <c r="G53" i="1"/>
  <c r="G21" i="5"/>
  <c r="I21" i="5" s="1"/>
  <c r="F61" i="5"/>
  <c r="G27" i="1"/>
  <c r="G26" i="1"/>
  <c r="H27" i="1"/>
  <c r="H26" i="1"/>
  <c r="G81" i="5"/>
  <c r="G13" i="1"/>
  <c r="I70" i="5"/>
  <c r="G34" i="5"/>
  <c r="F95" i="5"/>
  <c r="F94" i="5" s="1"/>
  <c r="G35" i="5"/>
  <c r="G23" i="5"/>
  <c r="F31" i="5"/>
  <c r="E92" i="1"/>
  <c r="E111" i="1"/>
  <c r="F90" i="1"/>
  <c r="E116" i="1"/>
  <c r="E104" i="1"/>
  <c r="F106" i="1"/>
  <c r="E105" i="1"/>
  <c r="E90" i="1"/>
  <c r="F104" i="1"/>
  <c r="E94" i="1"/>
  <c r="E65" i="1"/>
  <c r="F28" i="1"/>
  <c r="E27" i="1"/>
  <c r="F105" i="1"/>
  <c r="F95" i="1"/>
  <c r="F101" i="1"/>
  <c r="F78" i="1"/>
  <c r="F69" i="1"/>
  <c r="E74" i="1"/>
  <c r="F74" i="1"/>
  <c r="E69" i="1"/>
  <c r="E17" i="1"/>
  <c r="F113" i="5" s="1"/>
  <c r="F121" i="1"/>
  <c r="F98" i="1"/>
  <c r="F97" i="1" s="1"/>
  <c r="H59" i="5"/>
  <c r="I59" i="5"/>
  <c r="H14" i="5"/>
  <c r="I14" i="5"/>
  <c r="G92" i="5"/>
  <c r="I92" i="5" s="1"/>
  <c r="I93" i="5"/>
  <c r="H37" i="5"/>
  <c r="I37" i="5"/>
  <c r="G90" i="5"/>
  <c r="F63" i="5"/>
  <c r="H44" i="1"/>
  <c r="G44" i="1"/>
  <c r="F119" i="1"/>
  <c r="E36" i="1"/>
  <c r="G71" i="5"/>
  <c r="E51" i="1"/>
  <c r="G51" i="1"/>
  <c r="F91" i="1"/>
  <c r="E12" i="2"/>
  <c r="F69" i="5"/>
  <c r="I51" i="1"/>
  <c r="I33" i="1"/>
  <c r="I56" i="1"/>
  <c r="G65" i="5"/>
  <c r="E31" i="2"/>
  <c r="G12" i="1"/>
  <c r="G34" i="1"/>
  <c r="G42" i="5"/>
  <c r="G22" i="5"/>
  <c r="I22" i="5" s="1"/>
  <c r="H110" i="1"/>
  <c r="H109" i="1" s="1"/>
  <c r="F49" i="1"/>
  <c r="I49" i="1"/>
  <c r="I65" i="1"/>
  <c r="H66" i="5"/>
  <c r="G68" i="5"/>
  <c r="F30" i="5"/>
  <c r="G120" i="1"/>
  <c r="G42" i="1"/>
  <c r="I57" i="1"/>
  <c r="I38" i="1"/>
  <c r="G110" i="1"/>
  <c r="G109" i="1" s="1"/>
  <c r="I110" i="1"/>
  <c r="G52" i="5"/>
  <c r="I55" i="1"/>
  <c r="I93" i="1"/>
  <c r="I64" i="1"/>
  <c r="I73" i="1"/>
  <c r="I82" i="1"/>
  <c r="G73" i="5"/>
  <c r="H120" i="1"/>
  <c r="I120" i="1"/>
  <c r="E120" i="1"/>
  <c r="E119" i="1"/>
  <c r="G36" i="5"/>
  <c r="G41" i="5"/>
  <c r="I41" i="5" s="1"/>
  <c r="G13" i="5"/>
  <c r="H61" i="1"/>
  <c r="E88" i="1"/>
  <c r="F42" i="1"/>
  <c r="I42" i="1"/>
  <c r="G46" i="1"/>
  <c r="E29" i="1"/>
  <c r="F80" i="1"/>
  <c r="B35" i="2"/>
  <c r="B42" i="2" s="1"/>
  <c r="I27" i="1"/>
  <c r="F71" i="1"/>
  <c r="H42" i="1"/>
  <c r="G102" i="5" l="1"/>
  <c r="G102" i="1"/>
  <c r="E67" i="1"/>
  <c r="F107" i="5"/>
  <c r="E59" i="1"/>
  <c r="F109" i="5"/>
  <c r="I109" i="1"/>
  <c r="I103" i="1"/>
  <c r="I102" i="1" s="1"/>
  <c r="I32" i="1"/>
  <c r="G32" i="1"/>
  <c r="G31" i="1" s="1"/>
  <c r="H102" i="1"/>
  <c r="F72" i="5"/>
  <c r="I117" i="1"/>
  <c r="G72" i="5"/>
  <c r="H99" i="1"/>
  <c r="G99" i="1"/>
  <c r="I99" i="1"/>
  <c r="F62" i="5"/>
  <c r="G31" i="5"/>
  <c r="H31" i="5" s="1"/>
  <c r="G54" i="5"/>
  <c r="G53" i="5"/>
  <c r="F48" i="1"/>
  <c r="E48" i="1"/>
  <c r="F53" i="5"/>
  <c r="G51" i="5"/>
  <c r="I26" i="1"/>
  <c r="F26" i="1"/>
  <c r="E56" i="1"/>
  <c r="F83" i="1"/>
  <c r="F46" i="1"/>
  <c r="I12" i="5"/>
  <c r="E49" i="1"/>
  <c r="E57" i="1"/>
  <c r="H79" i="5"/>
  <c r="E71" i="1"/>
  <c r="H81" i="5"/>
  <c r="F73" i="1"/>
  <c r="F33" i="1"/>
  <c r="G58" i="5"/>
  <c r="F93" i="1"/>
  <c r="E117" i="1"/>
  <c r="F57" i="5"/>
  <c r="E82" i="1"/>
  <c r="E101" i="1"/>
  <c r="E99" i="1" s="1"/>
  <c r="F94" i="1"/>
  <c r="F65" i="1"/>
  <c r="F58" i="5"/>
  <c r="E93" i="1"/>
  <c r="F52" i="5"/>
  <c r="H52" i="5" s="1"/>
  <c r="E33" i="1"/>
  <c r="G63" i="5"/>
  <c r="H63" i="5" s="1"/>
  <c r="F111" i="1"/>
  <c r="G55" i="5"/>
  <c r="F64" i="1"/>
  <c r="F51" i="5"/>
  <c r="E26" i="1"/>
  <c r="F57" i="1"/>
  <c r="G57" i="5"/>
  <c r="F82" i="1"/>
  <c r="F56" i="5"/>
  <c r="E73" i="1"/>
  <c r="F117" i="1"/>
  <c r="F34" i="1"/>
  <c r="I76" i="1"/>
  <c r="G76" i="1"/>
  <c r="E34" i="1"/>
  <c r="H76" i="1"/>
  <c r="F87" i="1"/>
  <c r="F23" i="5"/>
  <c r="H23" i="5" s="1"/>
  <c r="E91" i="1"/>
  <c r="F40" i="5"/>
  <c r="E110" i="1"/>
  <c r="G62" i="5"/>
  <c r="G32" i="5"/>
  <c r="H32" i="5" s="1"/>
  <c r="H51" i="1"/>
  <c r="G103" i="5"/>
  <c r="G108" i="5"/>
  <c r="G106" i="5"/>
  <c r="G40" i="5"/>
  <c r="F100" i="1"/>
  <c r="F99" i="1" s="1"/>
  <c r="E85" i="1"/>
  <c r="F85" i="1"/>
  <c r="F15" i="5"/>
  <c r="I24" i="1"/>
  <c r="F39" i="5"/>
  <c r="G11" i="5"/>
  <c r="F13" i="5"/>
  <c r="H22" i="5"/>
  <c r="G39" i="5"/>
  <c r="H42" i="5"/>
  <c r="E10" i="2"/>
  <c r="H12" i="1" s="1"/>
  <c r="F61" i="1"/>
  <c r="E62" i="1"/>
  <c r="F116" i="1"/>
  <c r="F55" i="1"/>
  <c r="E44" i="1"/>
  <c r="E55" i="1"/>
  <c r="F122" i="1"/>
  <c r="F120" i="1" s="1"/>
  <c r="F92" i="1"/>
  <c r="G79" i="1"/>
  <c r="E46" i="1"/>
  <c r="E78" i="1"/>
  <c r="G29" i="5"/>
  <c r="H92" i="5"/>
  <c r="H24" i="5"/>
  <c r="I24" i="5"/>
  <c r="H41" i="5"/>
  <c r="H70" i="5"/>
  <c r="H69" i="5"/>
  <c r="I69" i="5"/>
  <c r="H35" i="5"/>
  <c r="I35" i="5"/>
  <c r="H71" i="5"/>
  <c r="I71" i="5"/>
  <c r="H67" i="5"/>
  <c r="I67" i="5"/>
  <c r="H21" i="5"/>
  <c r="H33" i="5"/>
  <c r="I33" i="5"/>
  <c r="H68" i="5"/>
  <c r="I68" i="5"/>
  <c r="H16" i="5"/>
  <c r="I16" i="5"/>
  <c r="H65" i="5"/>
  <c r="I65" i="5"/>
  <c r="H36" i="5"/>
  <c r="I36" i="5"/>
  <c r="I73" i="5"/>
  <c r="F12" i="2"/>
  <c r="E103" i="1"/>
  <c r="E102" i="1" s="1"/>
  <c r="F103" i="1"/>
  <c r="F102" i="1" s="1"/>
  <c r="E63" i="1"/>
  <c r="F63" i="1"/>
  <c r="E61" i="1"/>
  <c r="F44" i="1"/>
  <c r="G119" i="1"/>
  <c r="F29" i="5"/>
  <c r="F110" i="1"/>
  <c r="E29" i="2"/>
  <c r="F31" i="2"/>
  <c r="F29" i="2" s="1"/>
  <c r="F79" i="1"/>
  <c r="G30" i="5"/>
  <c r="E40" i="1"/>
  <c r="E42" i="1"/>
  <c r="F40" i="1"/>
  <c r="G40" i="1"/>
  <c r="G37" i="1" s="1"/>
  <c r="G63" i="1"/>
  <c r="D27" i="2"/>
  <c r="D35" i="2" s="1"/>
  <c r="D42" i="2" s="1"/>
  <c r="F36" i="1"/>
  <c r="F70" i="1"/>
  <c r="I64" i="5"/>
  <c r="F15" i="1"/>
  <c r="F17" i="1" s="1"/>
  <c r="G113" i="5" s="1"/>
  <c r="F60" i="5" l="1"/>
  <c r="E96" i="1"/>
  <c r="F100" i="5"/>
  <c r="E76" i="1"/>
  <c r="E68" i="1" s="1"/>
  <c r="I72" i="5"/>
  <c r="H72" i="5"/>
  <c r="I31" i="5"/>
  <c r="I51" i="5"/>
  <c r="H53" i="5"/>
  <c r="H54" i="5"/>
  <c r="I54" i="5"/>
  <c r="I53" i="5"/>
  <c r="I63" i="5"/>
  <c r="I56" i="5"/>
  <c r="G50" i="5"/>
  <c r="E89" i="1"/>
  <c r="I55" i="5"/>
  <c r="H55" i="5"/>
  <c r="H51" i="5"/>
  <c r="G60" i="5"/>
  <c r="G99" i="5"/>
  <c r="G98" i="5" s="1"/>
  <c r="H58" i="5"/>
  <c r="I52" i="5"/>
  <c r="I40" i="5"/>
  <c r="I58" i="5"/>
  <c r="I57" i="5"/>
  <c r="F50" i="5"/>
  <c r="H57" i="5"/>
  <c r="I81" i="1"/>
  <c r="I23" i="5"/>
  <c r="E87" i="1"/>
  <c r="F99" i="5"/>
  <c r="F98" i="5" s="1"/>
  <c r="G97" i="5"/>
  <c r="F30" i="1"/>
  <c r="G87" i="1"/>
  <c r="F20" i="5"/>
  <c r="F76" i="1"/>
  <c r="F68" i="1" s="1"/>
  <c r="H88" i="1"/>
  <c r="H40" i="1"/>
  <c r="H37" i="1" s="1"/>
  <c r="H34" i="1"/>
  <c r="H31" i="1" s="1"/>
  <c r="I88" i="1"/>
  <c r="H62" i="5"/>
  <c r="F96" i="1"/>
  <c r="F89" i="1" s="1"/>
  <c r="G95" i="5"/>
  <c r="I32" i="5"/>
  <c r="I13" i="5"/>
  <c r="F10" i="5"/>
  <c r="I11" i="5"/>
  <c r="G10" i="5"/>
  <c r="H39" i="5"/>
  <c r="H15" i="5"/>
  <c r="H40" i="5"/>
  <c r="G104" i="5"/>
  <c r="G107" i="5"/>
  <c r="G109" i="5"/>
  <c r="G38" i="5"/>
  <c r="H38" i="5" s="1"/>
  <c r="H24" i="1"/>
  <c r="F28" i="5"/>
  <c r="F27" i="5" s="1"/>
  <c r="G24" i="1"/>
  <c r="H13" i="5"/>
  <c r="H29" i="5"/>
  <c r="I39" i="5"/>
  <c r="I29" i="5"/>
  <c r="G20" i="5"/>
  <c r="F10" i="2"/>
  <c r="I12" i="1" s="1"/>
  <c r="H79" i="1"/>
  <c r="H63" i="1"/>
  <c r="I63" i="1"/>
  <c r="F24" i="1"/>
  <c r="E24" i="1"/>
  <c r="E32" i="1"/>
  <c r="E31" i="1" s="1"/>
  <c r="F32" i="1"/>
  <c r="F31" i="1" s="1"/>
  <c r="F38" i="1"/>
  <c r="F37" i="1" s="1"/>
  <c r="E38" i="1"/>
  <c r="E37" i="1" s="1"/>
  <c r="H34" i="5"/>
  <c r="I34" i="5"/>
  <c r="H30" i="5"/>
  <c r="I30" i="5"/>
  <c r="F51" i="1"/>
  <c r="E60" i="1"/>
  <c r="H119" i="1"/>
  <c r="H64" i="5"/>
  <c r="H11" i="5"/>
  <c r="I91" i="1"/>
  <c r="I89" i="1" s="1"/>
  <c r="F27" i="1"/>
  <c r="G91" i="1"/>
  <c r="G89" i="1" s="1"/>
  <c r="G15" i="1"/>
  <c r="G17" i="1" s="1"/>
  <c r="F62" i="1"/>
  <c r="F60" i="1" s="1"/>
  <c r="H53" i="1"/>
  <c r="G70" i="1"/>
  <c r="G68" i="1" s="1"/>
  <c r="F27" i="2"/>
  <c r="E27" i="2"/>
  <c r="H50" i="5" l="1"/>
  <c r="I50" i="5"/>
  <c r="I99" i="5"/>
  <c r="G27" i="5"/>
  <c r="H27" i="5" s="1"/>
  <c r="G100" i="5"/>
  <c r="F49" i="5"/>
  <c r="F45" i="5" s="1"/>
  <c r="E81" i="1"/>
  <c r="E77" i="1" s="1"/>
  <c r="F97" i="5"/>
  <c r="F96" i="5" s="1"/>
  <c r="G49" i="5"/>
  <c r="G45" i="5" s="1"/>
  <c r="F81" i="1"/>
  <c r="F77" i="1" s="1"/>
  <c r="I20" i="5"/>
  <c r="I87" i="1"/>
  <c r="E30" i="1"/>
  <c r="F19" i="5"/>
  <c r="E54" i="1"/>
  <c r="E52" i="1" s="1"/>
  <c r="G54" i="1"/>
  <c r="G52" i="1" s="1"/>
  <c r="I40" i="1"/>
  <c r="I37" i="1" s="1"/>
  <c r="I34" i="1"/>
  <c r="I31" i="1" s="1"/>
  <c r="H87" i="1"/>
  <c r="G94" i="5"/>
  <c r="I95" i="5"/>
  <c r="G19" i="5"/>
  <c r="F54" i="1"/>
  <c r="F52" i="1" s="1"/>
  <c r="G96" i="5"/>
  <c r="I38" i="5"/>
  <c r="I28" i="5"/>
  <c r="H28" i="5"/>
  <c r="I79" i="1"/>
  <c r="H20" i="5"/>
  <c r="I98" i="5"/>
  <c r="H98" i="5"/>
  <c r="H10" i="5"/>
  <c r="I10" i="5"/>
  <c r="H60" i="5"/>
  <c r="I60" i="5"/>
  <c r="I119" i="1"/>
  <c r="H91" i="1"/>
  <c r="H89" i="1" s="1"/>
  <c r="H70" i="1"/>
  <c r="H68" i="1" s="1"/>
  <c r="H15" i="1"/>
  <c r="H17" i="1" s="1"/>
  <c r="E35" i="2"/>
  <c r="E42" i="2" s="1"/>
  <c r="G62" i="1"/>
  <c r="G60" i="1" s="1"/>
  <c r="F35" i="2"/>
  <c r="F42" i="2" s="1"/>
  <c r="I15" i="1"/>
  <c r="I17" i="1" s="1"/>
  <c r="I45" i="5" l="1"/>
  <c r="H45" i="5"/>
  <c r="I97" i="5"/>
  <c r="I49" i="5"/>
  <c r="H49" i="5"/>
  <c r="H54" i="1"/>
  <c r="H52" i="1" s="1"/>
  <c r="F18" i="5"/>
  <c r="F17" i="5" s="1"/>
  <c r="E45" i="1"/>
  <c r="E43" i="1" s="1"/>
  <c r="H19" i="5"/>
  <c r="I19" i="5"/>
  <c r="I54" i="1"/>
  <c r="I70" i="1"/>
  <c r="I68" i="1" s="1"/>
  <c r="I53" i="1"/>
  <c r="H94" i="5"/>
  <c r="I94" i="5"/>
  <c r="G18" i="5"/>
  <c r="G17" i="5" s="1"/>
  <c r="F45" i="1"/>
  <c r="F43" i="1" s="1"/>
  <c r="H96" i="5"/>
  <c r="I96" i="5"/>
  <c r="I27" i="5"/>
  <c r="H100" i="5"/>
  <c r="I100" i="5"/>
  <c r="H62" i="1"/>
  <c r="H60" i="1" s="1"/>
  <c r="F88" i="5" l="1"/>
  <c r="F78" i="5" s="1"/>
  <c r="E112" i="1"/>
  <c r="E109" i="1" s="1"/>
  <c r="G9" i="5"/>
  <c r="F115" i="1"/>
  <c r="F91" i="5"/>
  <c r="I18" i="5"/>
  <c r="H18" i="5"/>
  <c r="I52" i="1"/>
  <c r="I62" i="1"/>
  <c r="I60" i="1" s="1"/>
  <c r="G88" i="5" l="1"/>
  <c r="G78" i="5" s="1"/>
  <c r="F112" i="1"/>
  <c r="F109" i="1" s="1"/>
  <c r="F90" i="5"/>
  <c r="I91" i="5"/>
  <c r="F9" i="5"/>
  <c r="F8" i="5" s="1"/>
  <c r="E115" i="1"/>
  <c r="G8" i="5"/>
  <c r="I17" i="5"/>
  <c r="H17" i="5"/>
  <c r="G7" i="5"/>
  <c r="F114" i="1"/>
  <c r="F113" i="1" s="1"/>
  <c r="H88" i="5" l="1"/>
  <c r="H78" i="5" s="1"/>
  <c r="I88" i="5"/>
  <c r="I9" i="5"/>
  <c r="E114" i="1"/>
  <c r="E113" i="1" s="1"/>
  <c r="F7" i="5"/>
  <c r="H7" i="5" s="1"/>
  <c r="H8" i="5"/>
  <c r="I8" i="5"/>
  <c r="G6" i="5"/>
  <c r="F23" i="1"/>
  <c r="F22" i="1" s="1"/>
  <c r="H90" i="5"/>
  <c r="I90" i="5"/>
  <c r="H30" i="1"/>
  <c r="I78" i="5" l="1"/>
  <c r="G5" i="5"/>
  <c r="I7" i="5"/>
  <c r="F134" i="1"/>
  <c r="F141" i="1" s="1"/>
  <c r="F6" i="5"/>
  <c r="F5" i="5" s="1"/>
  <c r="F110" i="5" s="1"/>
  <c r="E23" i="1"/>
  <c r="E22" i="1" s="1"/>
  <c r="I85" i="1"/>
  <c r="I77" i="1" s="1"/>
  <c r="I30" i="1"/>
  <c r="H85" i="1"/>
  <c r="H77" i="1" s="1"/>
  <c r="I6" i="5" l="1"/>
  <c r="I110" i="5"/>
  <c r="E134" i="1"/>
  <c r="E141" i="1" s="1"/>
  <c r="G30" i="1"/>
  <c r="F115" i="5"/>
  <c r="H131" i="1"/>
  <c r="H45" i="1"/>
  <c r="H43" i="1" s="1"/>
  <c r="G115" i="5"/>
  <c r="H5" i="5"/>
  <c r="H110" i="5" s="1"/>
  <c r="I131" i="1"/>
  <c r="I45" i="1"/>
  <c r="I43" i="1" s="1"/>
  <c r="H6" i="5"/>
  <c r="I5" i="5"/>
  <c r="G85" i="1"/>
  <c r="G77" i="1" s="1"/>
  <c r="G131" i="1" l="1"/>
  <c r="G45" i="1"/>
  <c r="G43" i="1" s="1"/>
  <c r="H115" i="1" l="1"/>
  <c r="I115" i="1"/>
  <c r="I114" i="1" l="1"/>
  <c r="I113" i="1" s="1"/>
  <c r="G115" i="1"/>
  <c r="H114" i="1"/>
  <c r="H113" i="1" s="1"/>
  <c r="H23" i="1" l="1"/>
  <c r="H22" i="1" s="1"/>
  <c r="H134" i="1" s="1"/>
  <c r="G114" i="1"/>
  <c r="G113" i="1" s="1"/>
  <c r="I23" i="1"/>
  <c r="I22" i="1" s="1"/>
  <c r="I134" i="1" s="1"/>
  <c r="I141" i="1" l="1"/>
  <c r="H141" i="1"/>
  <c r="G23" i="1"/>
  <c r="G22" i="1" s="1"/>
  <c r="G134" i="1" s="1"/>
  <c r="G141" i="1" l="1"/>
</calcChain>
</file>

<file path=xl/sharedStrings.xml><?xml version="1.0" encoding="utf-8"?>
<sst xmlns="http://schemas.openxmlformats.org/spreadsheetml/2006/main" count="1470" uniqueCount="755">
  <si>
    <t>C e l k o v á   b i l a n c e   -   r e k a p i t u l a c e</t>
  </si>
  <si>
    <t>P Ř Í J M Y</t>
  </si>
  <si>
    <t>tis. Kč</t>
  </si>
  <si>
    <t xml:space="preserve">Očekávané příjmy kraje 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</si>
  <si>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</si>
  <si>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</si>
  <si>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</si>
  <si>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</si>
  <si>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</si>
  <si>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</si>
  <si>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</si>
  <si>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</si>
  <si>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</si>
  <si>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</si>
  <si>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</si>
  <si>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</si>
  <si>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</si>
  <si>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</si>
  <si>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</si>
  <si>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</si>
  <si>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</si>
  <si>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</si>
  <si>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</si>
  <si>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</si>
  <si>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</si>
  <si>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</si>
  <si>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</si>
  <si>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</si>
  <si>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</si>
  <si>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</si>
  <si>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</si>
  <si>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</si>
  <si>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</si>
  <si>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</si>
  <si>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</si>
  <si>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</si>
  <si>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</si>
  <si>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</si>
  <si>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</si>
  <si>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</si>
  <si>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</si>
  <si>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</si>
  <si>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</si>
  <si>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</si>
  <si>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</si>
  <si>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</si>
  <si>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</si>
  <si>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</si>
  <si>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</si>
  <si>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</si>
  <si>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</si>
  <si>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</si>
  <si>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</si>
  <si>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</si>
  <si>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</si>
  <si>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</si>
  <si>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</si>
  <si>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</si>
  <si>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</si>
  <si>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</si>
  <si>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</si>
  <si>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</si>
  <si>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</si>
  <si>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</si>
  <si>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</si>
  <si>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</si>
  <si>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</si>
  <si>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</si>
  <si>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</si>
  <si>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</si>
  <si>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</si>
  <si>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</si>
  <si>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</si>
  <si>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</si>
  <si>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</si>
  <si>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</si>
  <si>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</si>
  <si>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</si>
  <si>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</si>
  <si>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</si>
  <si>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>5) Financování - pouze úvěrové zdroje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</si>
  <si>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</si>
  <si>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</si>
  <si>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</si>
  <si>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</si>
  <si>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</si>
  <si>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</si>
  <si>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</si>
  <si>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</si>
  <si>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</si>
  <si>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</si>
  <si>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</si>
  <si>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</si>
  <si>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</si>
  <si>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</si>
  <si>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</si>
  <si>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</si>
  <si>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</si>
  <si>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</si>
  <si>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</si>
  <si>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</si>
  <si>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</si>
  <si>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</si>
  <si>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výdaje resortu rozvoje kraje celkem</t>
  </si>
  <si>
    <t>výdaje resortu ekonomiky celkem</t>
  </si>
  <si>
    <t>výdaje resortu školství celkem</t>
  </si>
  <si>
    <t>výdaje resortu kultury celkem</t>
  </si>
  <si>
    <t>výdaje resortu životního prostředí celkem</t>
  </si>
  <si>
    <t>výdaje resortu zdravotnictví celkem</t>
  </si>
  <si>
    <t>výdaje právního odboru celkem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</si>
  <si>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</si>
  <si>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</si>
  <si>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</si>
  <si>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</si>
  <si>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</si>
  <si>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</si>
  <si>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</si>
  <si>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</si>
  <si>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</si>
  <si>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</si>
  <si>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Sociální fond celkem</t>
  </si>
  <si>
    <t>výdaje sociálního fondu celkem</t>
  </si>
  <si>
    <t>Fond ochrany vod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</si>
  <si>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</si>
  <si>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</si>
  <si>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</si>
  <si>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</si>
  <si>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</si>
  <si>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</si>
  <si>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</si>
  <si>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udržitelnost projektů spolufnancovaných z prostředků EU</t>
  </si>
  <si>
    <t>Správa databáze brownfields</t>
  </si>
  <si>
    <t>Transfery</t>
  </si>
  <si>
    <t>Stipendijní program pro žáky odborných škol</t>
  </si>
  <si>
    <t>Zubní pohotovostní služba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</si>
  <si>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</si>
  <si>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</si>
  <si>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</si>
  <si>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</si>
  <si>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</si>
  <si>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</si>
  <si>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</si>
  <si>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</si>
  <si>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</si>
  <si>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</si>
  <si>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</si>
  <si>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</si>
  <si>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</si>
  <si>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</si>
  <si>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</si>
  <si>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</si>
  <si>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</si>
  <si>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</si>
  <si>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</si>
  <si>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</si>
  <si>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</si>
  <si>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</si>
  <si>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</si>
  <si>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</si>
  <si>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</si>
  <si>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</si>
  <si>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</si>
  <si>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</si>
  <si>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</si>
  <si>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</si>
  <si>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</si>
  <si>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SALDO ROZPOČTU</t>
  </si>
  <si>
    <t>ekonomický odbor</t>
  </si>
  <si>
    <t>Koncepční podpora inovací</t>
  </si>
  <si>
    <t>Stavba roku</t>
  </si>
  <si>
    <t xml:space="preserve"> </t>
  </si>
  <si>
    <t>Lékárenská pohotovost</t>
  </si>
  <si>
    <t>Pokladní správa celkem</t>
  </si>
  <si>
    <t>Vesnice roku</t>
  </si>
  <si>
    <t>Nostrifikace</t>
  </si>
  <si>
    <t>Podpora odborného vzdělávání</t>
  </si>
  <si>
    <t>Primární prevence rizikového chování</t>
  </si>
  <si>
    <t>Euroklíč</t>
  </si>
  <si>
    <t>vyrovnávací platba KORID LK, spol. s r.o.</t>
  </si>
  <si>
    <t>podpora DDH v LK</t>
  </si>
  <si>
    <t>zpracování posudků při posuzování vlivu na ŽP a posudků v rámci prevence závažných havárií, veřejné projednávání a zveřejňování, osvětová činnost</t>
  </si>
  <si>
    <t>finanční dary jako ocenění v soutěži Výrobek Libereckého kraje v odvětví potravinářství a zemědělství</t>
  </si>
  <si>
    <t>Příspěvek na provoz Hospice LK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</si>
  <si>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</si>
  <si>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</si>
  <si>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</si>
  <si>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</si>
  <si>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</si>
  <si>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</si>
  <si>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</si>
  <si>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</si>
  <si>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</si>
  <si>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</si>
  <si>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</si>
  <si>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</si>
  <si>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</si>
  <si>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</si>
  <si>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</si>
  <si>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</si>
  <si>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</si>
  <si>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</si>
  <si>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</si>
  <si>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výdaje odboru investic celkem</t>
  </si>
  <si>
    <t>transfery resortu kancelář hejtmana celkem</t>
  </si>
  <si>
    <t>transfery resortu rozvoje kraje  celkem</t>
  </si>
  <si>
    <t>transfery resortu sociálních věcí  celkem</t>
  </si>
  <si>
    <t>transfery resortu kultury  celkem</t>
  </si>
  <si>
    <t>transfery resortu životního prostředí  celkem</t>
  </si>
  <si>
    <t>výdaje odboru územního plánování celkem</t>
  </si>
  <si>
    <t>výdaje odboru kancelář ředitele celkem</t>
  </si>
  <si>
    <t>oddělení sekret. ředitele</t>
  </si>
  <si>
    <t>sekretariát ředitele</t>
  </si>
  <si>
    <t>Spolufinancování EU</t>
  </si>
  <si>
    <t>úvěry v resortu ekonomiky</t>
  </si>
  <si>
    <t>Krajský úřad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</si>
  <si>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</si>
  <si>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</si>
  <si>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</si>
  <si>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Vesnice roku-kronika</t>
  </si>
  <si>
    <t>Vesnice roku-knihovna</t>
  </si>
  <si>
    <t>Implementace ISRR Krkonoše</t>
  </si>
  <si>
    <t>Soutěže - podpora talentovaných dětí a mládeže</t>
  </si>
  <si>
    <t>Podpora aktivit příspěvkových organizací</t>
  </si>
  <si>
    <t>ochrana přírody - Ošetření Valdštejnské lipové aleje Zahrádky</t>
  </si>
  <si>
    <t>POKLADNÍ SPRÁVA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</si>
  <si>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</si>
  <si>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</si>
  <si>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</si>
  <si>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</si>
  <si>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</si>
  <si>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</si>
  <si>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</si>
  <si>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</si>
  <si>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</si>
  <si>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</si>
  <si>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</si>
  <si>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Horská služba - podpora činnosti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</si>
  <si>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</si>
  <si>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</si>
  <si>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</si>
  <si>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</si>
  <si>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LRN Cvikov - omítky a zateplení budovy "A"</t>
  </si>
  <si>
    <t>Členství LK v Národní síti zdravých měst</t>
  </si>
  <si>
    <t>Žena regionu</t>
  </si>
  <si>
    <t>ochrana přírody - Významné aleje LK -1. etapa</t>
  </si>
  <si>
    <t>ochrana přírody - Významné aleje LK - 2. etapa, Albrechtice - Vítkov</t>
  </si>
  <si>
    <t>Hospic - režijní náklady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</si>
  <si>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</si>
  <si>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</si>
  <si>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</si>
  <si>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</si>
  <si>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</si>
  <si>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</si>
  <si>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</si>
  <si>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</si>
  <si>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</si>
  <si>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Systémová podpora vzdělávání žáků ve speciálních ZŠ</t>
  </si>
  <si>
    <t>SPO - spolufinancování osob pověřených k výkonu SPOD</t>
  </si>
  <si>
    <t>Na kole jen s přilbou v Libereckém kraji</t>
  </si>
  <si>
    <t>Febiofest</t>
  </si>
  <si>
    <t>dotace na akci Dožínkové slavnosti - Semilský pecen - Město Semily</t>
  </si>
  <si>
    <t>Podpora činnosti - Potravinová banka Liberec z.s</t>
  </si>
  <si>
    <t>Podpora činnosti - Geopark Ralsko</t>
  </si>
  <si>
    <t>Podpora činnosti - Geopark Český ráj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</si>
  <si>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</si>
  <si>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</si>
  <si>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</si>
  <si>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</si>
  <si>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</si>
  <si>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</si>
  <si>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rezervy na řešení věcných, fin. a org. opatření KÚ LK</t>
  </si>
  <si>
    <t>rezerva na řešení výkonnosti krajských PO</t>
  </si>
  <si>
    <t xml:space="preserve">Hry olympiád dětí a mládeže - účast </t>
  </si>
  <si>
    <t>výdaje odbor kancelář ředitele celkem</t>
  </si>
  <si>
    <t>NsP Česká Lípa, a.s. - příplatek mimo základní kapitál na projekty směřující k modernizaci objektů a vybavení</t>
  </si>
  <si>
    <t>transfery resortu informatiky celkem</t>
  </si>
  <si>
    <t xml:space="preserve">Příspěvkové org. </t>
  </si>
  <si>
    <t>Slavnosti řeky Nisy</t>
  </si>
  <si>
    <t>Podnikatelský inkubátor LK</t>
  </si>
  <si>
    <t>Chytrý region</t>
  </si>
  <si>
    <t>ESUS NOVUM</t>
  </si>
  <si>
    <t>Ostraha areálu Ralsko</t>
  </si>
  <si>
    <t>Napojení Průmyslové zóny Jih v Liberci na I/35</t>
  </si>
  <si>
    <t>Správa a provoz zákaznického centra - KORID LK</t>
  </si>
  <si>
    <t>Dotace na nostalgické jízdy a propagaci IDOL</t>
  </si>
  <si>
    <t>Podpora turistického regionu Český ráj</t>
  </si>
  <si>
    <t>Podpora turistického regionu Jizerské hory</t>
  </si>
  <si>
    <t>Podpora turistického regionu Krkonoše</t>
  </si>
  <si>
    <t>Obnova značení turistických tras - KČT</t>
  </si>
  <si>
    <t>Postupové přehlídky</t>
  </si>
  <si>
    <t>Mezinárodní pěvecký festival Bohemia Cantát Liberec</t>
  </si>
  <si>
    <t xml:space="preserve">BIG BAND JAM </t>
  </si>
  <si>
    <t>Soutěž o nejlepší knihovnu</t>
  </si>
  <si>
    <t>Soutěž o nejlepší kroniku</t>
  </si>
  <si>
    <t>Naivní divadlo - doprava dětí na představení</t>
  </si>
  <si>
    <t>Památka roku LK</t>
  </si>
  <si>
    <t>Propagace kultury</t>
  </si>
  <si>
    <t>Propagace památkové péče</t>
  </si>
  <si>
    <t>Turistická infrastruktura CR</t>
  </si>
  <si>
    <t>Křišťálové údolí</t>
  </si>
  <si>
    <t xml:space="preserve">zpracování vyhodnocení plnění Plánu odpadového hospodářství LK </t>
  </si>
  <si>
    <t>Dohoda o partnerství a vzájemné spolupráci na projektu "Rozvoj sběru použitelných elektrozařízení" - ASEKOL a.s.</t>
  </si>
  <si>
    <t>Dohoda o spolupráci na projektu "Intenzifikace zpětného odběru elektrozařízení a odděleného sběru elektroodpadu v Libereckém kraji" - ELEKTROVIN a.s.</t>
  </si>
  <si>
    <t>vzdělávání a metodická činnost v lesnictví, myslivosti a rybářství, publikační činnost</t>
  </si>
  <si>
    <t>pořizování a správa dat - Geoportál Libereckého kraje, Povodňový portál Libereckého kraje, Atlas Libereckého kraje</t>
  </si>
  <si>
    <t>Sanace staré ekologické zátěže v Srní - Ing. V. Ladýř-LADEO</t>
  </si>
  <si>
    <t>Program vodohospodářských akcí</t>
  </si>
  <si>
    <t>Podpora ojedinělých projektů zaměřených na řešení naléhavých potřeb v oblasti rozvoje kraje</t>
  </si>
  <si>
    <t>Podpora ojedinělých projektů zaměřených na řešení naléhavých potřeb ve zdravotnictví</t>
  </si>
  <si>
    <t>Rozvojové investiční záměry PO  -  zpracování projektových dokumentací a materiálně-technická obnova majetku</t>
  </si>
  <si>
    <t>a) úrokové výnosy</t>
  </si>
  <si>
    <t>SVR 2023</t>
  </si>
  <si>
    <t>Asociace krajů ČR - členský příspěvek</t>
  </si>
  <si>
    <t>Podpora akcí Československé obce legionářské</t>
  </si>
  <si>
    <t>Marketingová podpora</t>
  </si>
  <si>
    <t>IQLANDIA, o.p.s., Liberec - Podpora vzdělávání mládeže</t>
  </si>
  <si>
    <t>Rodinná politika</t>
  </si>
  <si>
    <t>PD - páteřní cyklotrasy</t>
  </si>
  <si>
    <t>Podpora projektů - řešení naléhavých potřeb v LK</t>
  </si>
  <si>
    <t>KVK Databáze regionálních osobností</t>
  </si>
  <si>
    <t xml:space="preserve">Kniha roku </t>
  </si>
  <si>
    <t>Dny lidové architektury</t>
  </si>
  <si>
    <t>Podpora turistického regionu Lužické hory</t>
  </si>
  <si>
    <t>Podpora turistického regionu Máchův kraj</t>
  </si>
  <si>
    <t xml:space="preserve">Oslavy Ještědu </t>
  </si>
  <si>
    <t>Program regenerace MPR a MPZ - odměna vítězi krajského kola soutěže</t>
  </si>
  <si>
    <t>zpracování posudků v ochraně ovzduší, metodická činnost (porady a semináře)</t>
  </si>
  <si>
    <t>odborné posudky a metodická činnost v oblasti hospodaření s odpady (porady a semináře)</t>
  </si>
  <si>
    <t>odborné posudky, činnost a školení povodňového a vodoprávního orgánu, činnosti zaměřené na ochranu před suchem</t>
  </si>
  <si>
    <t>Podpora ojedinělých projektů a akcí na řešení nenadálých potřeb v oblasti životního prostředí a zemědělství (záštity)</t>
  </si>
  <si>
    <t>Aktualizace Zásad územního rozvoje LK</t>
  </si>
  <si>
    <t>Územní studie</t>
  </si>
  <si>
    <t>c) ostatní příjmy - poplatky ovzduší</t>
  </si>
  <si>
    <t>ZZLK - rozvojové záměry Zdravotnické záchranné služby p.o.</t>
  </si>
  <si>
    <t>výdaje resortu živ.prostředí celkem - poplatky z odběru podzemních vod</t>
  </si>
  <si>
    <t>Veletrh vzdělávání a pracovních příležitostí EDUCA My Job Liberec</t>
  </si>
  <si>
    <t xml:space="preserve">kultura, památková péče a cestovní ruch  - ostatní výdaje resortu </t>
  </si>
  <si>
    <t>výdaje resortu vyplývající ze smluvních a obdobných závazků</t>
  </si>
  <si>
    <t>SVR 2024</t>
  </si>
  <si>
    <t>Financování</t>
  </si>
  <si>
    <t>20</t>
  </si>
  <si>
    <t>oddělení veřejných zakázek</t>
  </si>
  <si>
    <t>výdaje oddělení veřejných zakázek celkem</t>
  </si>
  <si>
    <t>d) ostatní nedaňové příjmy (doprava - věcná břemena, přijaté sankční platby apod.)</t>
  </si>
  <si>
    <t>e) ostatní nedaňové příjmy - budova KÚLK, budovy E a D, pronájmy a energie</t>
  </si>
  <si>
    <t>f) ostatní nedaňové příjmy - podnikatel. inkubátor</t>
  </si>
  <si>
    <t>g) příspěvky na dopravní obslužnost od ostatních přispěvatelů</t>
  </si>
  <si>
    <t>h) ostatní příjmy - OI (DMVS)</t>
  </si>
  <si>
    <t>d) poplatky za odběr podzemních vod</t>
  </si>
  <si>
    <t xml:space="preserve">KNL - Modernizace I. Etapa </t>
  </si>
  <si>
    <t>Portál EDULK.cz</t>
  </si>
  <si>
    <t>Daňové příjmy (rok 2020 na úrovni UR)</t>
  </si>
  <si>
    <t>VÝZNAMNÉ AKCE</t>
  </si>
  <si>
    <t>SVR 2025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</si>
  <si>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minulých rozpočtových období  - vyšší daň. příjmy kraje</t>
    </r>
  </si>
  <si>
    <t>PŘÍJMY a ZDROJE KRAJE CELKEM</t>
  </si>
  <si>
    <t>odbor silničního hospodářství</t>
  </si>
  <si>
    <t>odbor dopravní obslužnosti</t>
  </si>
  <si>
    <t>21</t>
  </si>
  <si>
    <t>silniční hospodářství</t>
  </si>
  <si>
    <t>dopravni obslužnost</t>
  </si>
  <si>
    <t>oddělení veřejných zakázek celkem</t>
  </si>
  <si>
    <t>dopravní obslužnost celkem</t>
  </si>
  <si>
    <t>výdaje odboru dopravní obslužnosti celkem</t>
  </si>
  <si>
    <t>výdaje odboru silničního hospodářství celkem</t>
  </si>
  <si>
    <t>provozní příspěvky PO odboru silničního hospodářství</t>
  </si>
  <si>
    <t>programy odboru silničního hospodářství celkem</t>
  </si>
  <si>
    <t>Významné akce</t>
  </si>
  <si>
    <t>výzanmné akce resortu životního prostředí  celkem</t>
  </si>
  <si>
    <t>významné akce resortu kultury  celkem</t>
  </si>
  <si>
    <t>významné akce resortu školství celkem</t>
  </si>
  <si>
    <t>významné akce resortu kancelář hejtmana celkem</t>
  </si>
  <si>
    <t>transfery resortu zdravotnictví celkem</t>
  </si>
  <si>
    <t>transfery odboru dopravní obslužnosti celkem</t>
  </si>
  <si>
    <t xml:space="preserve">silniční hospodářství celkem </t>
  </si>
  <si>
    <t>investice a správa majetku</t>
  </si>
  <si>
    <t>Světově vyhlášené značky Libereckého kraje</t>
  </si>
  <si>
    <t>Město Nový Bor - Mezinárodní sklářské sympozium IGS</t>
  </si>
  <si>
    <t>Neinvestiční dary a neinvestiční transfery</t>
  </si>
  <si>
    <t>Sdružení obcí LK - provozní příspěvek</t>
  </si>
  <si>
    <t>Podpora Sdružení místních samospráv České republiky
Ostatní akce podporované Libereckým krajem</t>
  </si>
  <si>
    <t>Paměť národa / Post Bellum, o.p.s.</t>
  </si>
  <si>
    <t>Intervence v oblasti šikany a agrese na školách</t>
  </si>
  <si>
    <t>Dlouhodobá podpora HZS LK</t>
  </si>
  <si>
    <t>Dotace JPO obcí (SHD) k programu Ministerstva vnitra</t>
  </si>
  <si>
    <t>Vybudování kamerového systému PČR LK</t>
  </si>
  <si>
    <t>Spolek válečných veteránů československého samostatného protichemického praporu</t>
  </si>
  <si>
    <t>a) sdílené daně - podíl na sdílených daních státu = viz pozn. 1)</t>
  </si>
  <si>
    <t>Osobní automobily - obměna vozového parku</t>
  </si>
  <si>
    <t>Renovace páternosteru</t>
  </si>
  <si>
    <t>Rekonstrukce kuchyně a jídelny</t>
  </si>
  <si>
    <t>Liberecký kraj sobě</t>
  </si>
  <si>
    <t>Rekonstrukce a stavební úpravy městského plaveckého bazénu</t>
  </si>
  <si>
    <t>Ocenění vítěze Soutěže Karla Hubáčka - Stavba roku</t>
  </si>
  <si>
    <t>Program podpory malých prodejen na venkově
Obchůdek 2021+</t>
  </si>
  <si>
    <t xml:space="preserve">OPŽP - zeleň DDŮ Jindřichovice - spolufinancování LK </t>
  </si>
  <si>
    <t xml:space="preserve">OPŽP - zeleň DDŮ Sloup - spolufinancování LK </t>
  </si>
  <si>
    <t xml:space="preserve">OPŽP-Podpora kuňky Dolní Ploučnice - spolufinancování LK </t>
  </si>
  <si>
    <t xml:space="preserve">IROP - Záchrana pokladů - SČ Muzeum Lbc - spolufinancování LK </t>
  </si>
  <si>
    <t xml:space="preserve">TP ČR-POLSKO 2014 -2020 - spolufinancování LK </t>
  </si>
  <si>
    <t xml:space="preserve">Smart akcelerátor LK II - spolufinancování LK </t>
  </si>
  <si>
    <t xml:space="preserve">Smart akcelerátor LK III - spolufinancování LK </t>
  </si>
  <si>
    <t xml:space="preserve">Digitální technická mapa - spolufinancování LK </t>
  </si>
  <si>
    <t xml:space="preserve">NF - Osvětová kampaň: Jak správně topit - spolufinancování LK </t>
  </si>
  <si>
    <t xml:space="preserve">ZZS LK - ZZS LK - Kybernetická bezpečnost - spolufinancování LK </t>
  </si>
  <si>
    <t xml:space="preserve">OPŽP - Frýdlantsko - biokoridor Supí vrch - Bažantnice - spolufinancování LK </t>
  </si>
  <si>
    <t>Kotlíkové dotace III - NZÚ</t>
  </si>
  <si>
    <t xml:space="preserve">IROP - II/262 Česká Lípa - Dobranov - spolufinancování LK </t>
  </si>
  <si>
    <t xml:space="preserve">IROP - Silnice II/292 Benešov u Semil - spolufinancování LK </t>
  </si>
  <si>
    <t xml:space="preserve">IROP - Silnice II/268 Mimoň - hranice LK, 2. etapa - spolufinancování LK </t>
  </si>
  <si>
    <t xml:space="preserve">IROP II. - COV LK strojírenství a robotiky SPŠT Jablonec n. N. - spolufinancování LK </t>
  </si>
  <si>
    <t xml:space="preserve">IROP II. - COV LK pro obráb. kovů a vstřik. plastů SŠSSD Liberec - spolufinancování LK </t>
  </si>
  <si>
    <t xml:space="preserve">IROP II. - COV LK stavebnictví ISŠ Semily - spolufinancování LK </t>
  </si>
  <si>
    <t xml:space="preserve">IROP II. - COV LK zdravotnicko-sociální SZŠ Turnov - spolufinancování LK </t>
  </si>
  <si>
    <t xml:space="preserve">OPŽP SEN - domov mládeže SUPŠ Kam. Šenov - spolufinancování LK </t>
  </si>
  <si>
    <t xml:space="preserve">SEN SPŠ textilní Liberec - spolufinancování LK </t>
  </si>
  <si>
    <t xml:space="preserve">OPŽP SEN jídelny Gymnázia Česká Lípa - spolufinancování LK </t>
  </si>
  <si>
    <t xml:space="preserve">OPŽP FVE Gymnázium Dr. A. Randy Jablonec n. N. - spolufinancování LK </t>
  </si>
  <si>
    <t xml:space="preserve">OPŽP-SEN LRN Martin.údolí Cvikov - spolufinancování LK </t>
  </si>
  <si>
    <t xml:space="preserve">Revitalizace dolního centra Liberce - Parkovací dům - spolufinancování LK </t>
  </si>
  <si>
    <t xml:space="preserve">IROP-školy bez bariér-Gymnázia a OA - spolufinancování LK </t>
  </si>
  <si>
    <t xml:space="preserve">ZŠ a MŠ pro tělesně postižené Lbc - reko. DM Zeyerova - spolufinancování LK </t>
  </si>
  <si>
    <t xml:space="preserve">IROP-APOSS - výstavba nových prostor - N. Ves - spolufinancování LK </t>
  </si>
  <si>
    <t xml:space="preserve">RAP APOSS výstavba domácností Liberec, Rochlická - spolufinancování LK </t>
  </si>
  <si>
    <t xml:space="preserve">Central station - Krajský terminál Liberec - spolufinancování LK </t>
  </si>
  <si>
    <t xml:space="preserve">VMG Č. Lípa - revitalizace objektů detaš. pracoviště - spolufinancování LK </t>
  </si>
  <si>
    <t xml:space="preserve">OPŽP 4.3. - Tůně - zadržení vody Frýdlantsko - spolufinancování LK </t>
  </si>
  <si>
    <t xml:space="preserve">ZZS LK - Výstavba výjezd. základny Hrádek n. N. - spolufinancování LK </t>
  </si>
  <si>
    <t xml:space="preserve">ZZS LK - výjezdová základna a záložní operační středisko Jablonec - spolufinancování LK </t>
  </si>
  <si>
    <t xml:space="preserve">ZZS LK - Výstavba výjezd. základny Frýdlant - spolufinancování LK </t>
  </si>
  <si>
    <t>Veletrh vzdělávání a pracov. příležitostí</t>
  </si>
  <si>
    <t>Sportovec roku Libereckého kraje</t>
  </si>
  <si>
    <t>Cesta za snem, z.s. - Handy Cyklo Maraton</t>
  </si>
  <si>
    <t>JIZERSKÁ, o.p.s. , Bedřichov - Jizerská magistrála</t>
  </si>
  <si>
    <t>Krkonoše - svazek měst a obcí, Vrchlabí - Krkonošská magistrála</t>
  </si>
  <si>
    <t>SVAZEK OBCÍ NOVOBORSKA, Nový Bor - Úprava a údržba Lužickohorské magistrály</t>
  </si>
  <si>
    <t>Singltrek pod Smrkem, Lázně Libverda, o.p.s. - Správa a údržba singltrek.stezek</t>
  </si>
  <si>
    <t>Soutěže-podpora talentovaných dětí a mládeže</t>
  </si>
  <si>
    <t>Vzdělávací aktivity pro dospělé a seniory</t>
  </si>
  <si>
    <t>Školní statek, Frýdlant, p.o. - Rekonstrukce Školního statku Frýdlant, budova B</t>
  </si>
  <si>
    <t>Školní statek, Frýdlant, p.o. - Rekonstrukce Školního statku Frýdlant, budova  A - Středisko odborného výcviku</t>
  </si>
  <si>
    <t xml:space="preserve">SŠSSaD, Liberec, p.o. - Rekonstrukce elektroinstalace v objektu D - dílny,Letná, Liberec </t>
  </si>
  <si>
    <t>Realizace programu neformálního vzdělávání DofE</t>
  </si>
  <si>
    <t>Protidrogová politika</t>
  </si>
  <si>
    <t>Individuální dotace do rodinné politiky</t>
  </si>
  <si>
    <t>Podpora individuálních projektů zaměřených na sociální politiku Libereckého kraje</t>
  </si>
  <si>
    <t>Činnost organizací sdružujících seniory</t>
  </si>
  <si>
    <t>Komunitní plánování obcí s rozšířenou působností</t>
  </si>
  <si>
    <t>Krajská rada seniorů Libereckého kraje</t>
  </si>
  <si>
    <t>Rozvojové záměry příspěvkových organizací - zpracování projektových dokumentací a materiálně.technická obnova majetku</t>
  </si>
  <si>
    <t>Bedřichov - integrovaný rozvoj a oprava dopravní infrastruktury</t>
  </si>
  <si>
    <t>III/29021 Kateřinky u Liberce, opěrná zeď</t>
  </si>
  <si>
    <t>Autobusy LK, s.r.o.</t>
  </si>
  <si>
    <t>odbavovací zařízení MHD Jablonec nad Nisou - DSOJ</t>
  </si>
  <si>
    <t>odbavovací zařízení MHD Česká Lípa - Město Česká Lípa</t>
  </si>
  <si>
    <t>Rekonstrukce Skálova 72, Turnov</t>
  </si>
  <si>
    <t>Revitalizace dolního centra Liberce – Etapa č. II</t>
  </si>
  <si>
    <t>Rezerva OISNM v kapitole 920 14 - Kapitálové výdaje</t>
  </si>
  <si>
    <t>pásková mechanika</t>
  </si>
  <si>
    <t>DSA - zajištění speciálních záchranných prací - provoz vrtulníku LZS</t>
  </si>
  <si>
    <t>MČRT - opravy a údržba  věšadlového mostu Bystrá nad Jizerou</t>
  </si>
  <si>
    <t xml:space="preserve">Česko-polská Hřebenovka </t>
  </si>
  <si>
    <t>Za společným dědictvím na kole i pěšky - spolufinancování LK</t>
  </si>
  <si>
    <t>SML - Česko-německé vztahy očima dítěte - spolufinancování LK</t>
  </si>
  <si>
    <t>MČRT Restaurování historických artefaktů - spolufinancování LK</t>
  </si>
  <si>
    <t>MČRT Restaurování historických artefaktů - předfinancování LK - NFV</t>
  </si>
  <si>
    <t>Marketingové aktivity Sdružení pro rozvoj CR LK</t>
  </si>
  <si>
    <t>Oprava Palackého stezky</t>
  </si>
  <si>
    <t xml:space="preserve">Mezinárodní hudební festival Lípa Musica </t>
  </si>
  <si>
    <t>Hudební festival Dvořákův Turnov a Sychrov</t>
  </si>
  <si>
    <t>Křehká krása Jablonec nad Nisou</t>
  </si>
  <si>
    <t>Nisa film festival</t>
  </si>
  <si>
    <t>Dixieland v Křižanech</t>
  </si>
  <si>
    <t>Festival Všudybud</t>
  </si>
  <si>
    <t>Letní jazzová dílna K.Velebného</t>
  </si>
  <si>
    <t>Mezinárodní trienále skla a bižuterie</t>
  </si>
  <si>
    <t>Bohemia JazzFest</t>
  </si>
  <si>
    <t>Krakonošův divadelní podzim</t>
  </si>
  <si>
    <t>Mateřinka</t>
  </si>
  <si>
    <t xml:space="preserve">Festival dětského čtenářství </t>
  </si>
  <si>
    <t>Majáles Liberec</t>
  </si>
  <si>
    <t>LétoFest Liberec</t>
  </si>
  <si>
    <t>ANIFILM - mezinárodní festival animovaných filmů Liberec</t>
  </si>
  <si>
    <t>Veletrh Euroregiontour Jablonec nad Nisou</t>
  </si>
  <si>
    <t>Bitva u Liberce 1757</t>
  </si>
  <si>
    <t>Benátská!</t>
  </si>
  <si>
    <t xml:space="preserve">Valdštejnské slavnosti  </t>
  </si>
  <si>
    <t>Město Železný Brod - Skleněné městečko</t>
  </si>
  <si>
    <t>Kniha roku Libereckého kraje</t>
  </si>
  <si>
    <t>Marketingová podpora - Filmová kancelář  a podpora filmových produkcí</t>
  </si>
  <si>
    <t>Program rozvoje CR</t>
  </si>
  <si>
    <t>Marketingová strategie CR</t>
  </si>
  <si>
    <t>Moderní příležitosti marketingu CR</t>
  </si>
  <si>
    <t>rozvoj zemědělství, podpora regionálních potravin - Výrobek roku LK, Krajské dožínky</t>
  </si>
  <si>
    <t>výstupy dle Plánu odpadového hospodářství LK</t>
  </si>
  <si>
    <t xml:space="preserve">naplňování Akčního plánu adaptace na změnu klimatu v podmínkách LK </t>
  </si>
  <si>
    <t>Metod.pomoc obcím - zvyš.podílu tř.odpadu</t>
  </si>
  <si>
    <t>environmentální výchova, vzdělávání a osvěta, včetně publikační činnosti, správy portálu a realizace akcí z Kalendáře akcí resortu</t>
  </si>
  <si>
    <t>plnění Programu zlepšování kvality ovzduší, aktualizace 2020+</t>
  </si>
  <si>
    <t>záchranné programy, management ochrany přírody, včetně zajištění udržitelnosti projektů OPŽP bez požadované udržitelnosti od SFŽP  (Natura 2000, přírodní rezervace, přírodní parky, přírodní památky), stráž ochrany přírody, plány péče o přírodu, publikační činnost</t>
  </si>
  <si>
    <t>finanční rezerva na vrácení záloh na poplatky za znečišťování ovzduší</t>
  </si>
  <si>
    <t>Fresh FOOD FESTIVAL</t>
  </si>
  <si>
    <t>specializační studium pro školní koordinátory EVVO</t>
  </si>
  <si>
    <t xml:space="preserve">Zajišťování akcí v oblasti zemědělství a potravinářství </t>
  </si>
  <si>
    <t>Podpora činnosti - Nábytková banka Libereckého kraje</t>
  </si>
  <si>
    <t>ostatní jmenovité projekty resortu</t>
  </si>
  <si>
    <t xml:space="preserve">Naplňování krajského akčního plánu rozvoje vzdělávání Libereckého kraje II (NAKAP LK II) - spolufinancování LK </t>
  </si>
  <si>
    <t xml:space="preserve">Strategické plánování rozvoje vzdělávací soustavy LK II - spolufinancování LK </t>
  </si>
  <si>
    <t>Investiční rozvoj ZOO Liberec - zdroje</t>
  </si>
  <si>
    <t>platby daní, finanční operace a ostatní platby</t>
  </si>
  <si>
    <t>Podpora investičních záměrů v sociální oblasti</t>
  </si>
  <si>
    <t>Projekční příprava na rekonstrukce silnic II. a III. Třídy</t>
  </si>
  <si>
    <t>Předpokládané mimořádné účelové příspěvky pro PO resortu kultury</t>
  </si>
  <si>
    <t>Ostatní jmenovité projekty resortu</t>
  </si>
  <si>
    <t>Mimořádné účelové příspěvky PO resortu sociálních věcí</t>
  </si>
  <si>
    <t>Provoz parkovacího domu</t>
  </si>
  <si>
    <t>propagace, prezentace a zahraniční spolupráce</t>
  </si>
  <si>
    <t>Ostatní výdaje resortu</t>
  </si>
  <si>
    <t>Výdaje vyplývající ze smluvních a obdobných závazků</t>
  </si>
  <si>
    <t>Výdaje na udržitelnost projektů EU</t>
  </si>
  <si>
    <t>Psychologické a lékařské posudky pro náhradní rodinnou péči</t>
  </si>
  <si>
    <t>Povinné výdaje s vazbou na právní předpis v resortu sociálních věcí</t>
  </si>
  <si>
    <t>Silniční doprava a hospodářství - věcná břemena, posudky</t>
  </si>
  <si>
    <t>Udržitelnost projektů EU</t>
  </si>
  <si>
    <t>Výdaje resortu ŽP vyplývající ze smluvních a obdobných závazků</t>
  </si>
  <si>
    <t>Náhrady škod</t>
  </si>
  <si>
    <t>Zdravotní politika kraje</t>
  </si>
  <si>
    <t>Správní činnosti, znalecké komise a ostatní činnosti</t>
  </si>
  <si>
    <t>Udržitelnost projektů spolufnancovaných z prostředků EU</t>
  </si>
  <si>
    <t>Výdaje odboru vyplývající ze smluvních a obdobných závazků</t>
  </si>
  <si>
    <t>Nákupy PC a Notebooků</t>
  </si>
  <si>
    <t>Nákupy HW</t>
  </si>
  <si>
    <t>Správa a pořízení SW</t>
  </si>
  <si>
    <t xml:space="preserve">Ostatní SW služby </t>
  </si>
  <si>
    <t>Rozvoj aplikací</t>
  </si>
  <si>
    <t>Opravy a servisní zásahy</t>
  </si>
  <si>
    <t>Ostatní výdaje</t>
  </si>
  <si>
    <t>Běžné provozní výdaje Evropského domu a budov E a D - energie</t>
  </si>
  <si>
    <t>Běžné provozní výdaje Evropského domu a budovy D - služby, opravy a drobný majektek a ostatní výdaje</t>
  </si>
  <si>
    <t xml:space="preserve">Dopravní obslužnost autobusová </t>
  </si>
  <si>
    <t xml:space="preserve">Dopravní obslužnost drážní - vlaky </t>
  </si>
  <si>
    <t>Dopravní obslužnost drážní + tramvaj</t>
  </si>
  <si>
    <t>Dopravní obslužnost autobusová + drážní "protarifovací ztráta"</t>
  </si>
  <si>
    <t>Krajský BESIP</t>
  </si>
  <si>
    <t>Nákup ostatních služeb - IDOL</t>
  </si>
  <si>
    <t>transfery resortu školství, mládeže, TV a sportu</t>
  </si>
  <si>
    <t>Modernizace infrastruktury KÚ LK</t>
  </si>
  <si>
    <t>Finanční rezerva kraje dle zásad na úrovni 1% z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</si>
  <si>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</si>
  <si>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</si>
  <si>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</si>
  <si>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Ostatní jmenovité projekty resortu v příslušném roce</t>
  </si>
  <si>
    <t>Jmenovité akce resortu v příslušném roce</t>
  </si>
  <si>
    <t>Modernizace Krajské nemocnice Liberec - Etapa č. 1</t>
  </si>
  <si>
    <t>Aktualizace Plánu odpadového hospodářství LK</t>
  </si>
  <si>
    <t>ostatní jmenovité projekty resortu - spolufinancování LK</t>
  </si>
  <si>
    <t>Rezerva - povinná rezerva dle zákona č. 254/2001 Sb., o vodách</t>
  </si>
  <si>
    <t>Centrální depozitář - koupě pozemků v Českém Dubu</t>
  </si>
  <si>
    <t>Výkupy pozemků</t>
  </si>
  <si>
    <t>Rekonstrukce a opravy havarijních úseků silnic - nerozepsaná rezerva</t>
  </si>
  <si>
    <t>NA OBDOBÍ LET 2023 - 2026</t>
  </si>
  <si>
    <t>ř í j e n     2 0 2 2</t>
  </si>
  <si>
    <t>STŘEDNĚDOBÝ VÝHLED ROZPOČTU LIBERECKÉHO KRAJE 2023 - 2026</t>
  </si>
  <si>
    <t>OČEKÁVANÉ PŘÍJMY V LETECH 2023 - 2026</t>
  </si>
  <si>
    <t>SR 2022</t>
  </si>
  <si>
    <t>SVR 2026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</si>
  <si>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 - rezervy 919 Energie</t>
    </r>
  </si>
  <si>
    <t>Bilance očekávaných příjmů a výdajů kraje v letech 2023 - 2026 vč. salda</t>
  </si>
  <si>
    <t>Sumární přehled schváleného rozpočtu 2022 a Střednědobého výhledu rozpočtu - limity na rok 2023</t>
  </si>
  <si>
    <t>SVR návrh 2023</t>
  </si>
  <si>
    <t>Rozdíl SVR 2023 a SR 2022</t>
  </si>
  <si>
    <t xml:space="preserve"> % změna SVR 2023 na SR 2022</t>
  </si>
  <si>
    <t>Česká membránová platforma, z.s. - mezinárodní spolupráce</t>
  </si>
  <si>
    <t>Spolupráce s TUL (odborné projekty)</t>
  </si>
  <si>
    <t>Krajská hospodářská komora Libereckého kraje, z.s.</t>
  </si>
  <si>
    <t>Materiální pomoc - Ukrajina, Vinnytská oblast</t>
  </si>
  <si>
    <t>Brána Trojzemí</t>
  </si>
  <si>
    <t>Soutěž Liberec Ideathon</t>
  </si>
  <si>
    <t>Týdny pro neziskový sektor</t>
  </si>
  <si>
    <t>Rozsviťme Česko</t>
  </si>
  <si>
    <t>Dobrovolnictví je RADOST</t>
  </si>
  <si>
    <t>DĚKUJEME – společenské setkání NNO a partnerů</t>
  </si>
  <si>
    <t xml:space="preserve">TP ČR-SASKO 2014 -2020 - spolufinancování LK </t>
  </si>
  <si>
    <t>Juniorní centrum excelence</t>
  </si>
  <si>
    <t>Jsme s vámi - společně pro Ukrajinu</t>
  </si>
  <si>
    <t>Požízení 33 elektromobilů pro p.o. a KÚLK</t>
  </si>
  <si>
    <t>Zvýšení kybernetické bezpečnosti KÚLK</t>
  </si>
  <si>
    <t>IROP 2 - Silnice II/294 Rokytnice nad Jizerou spolufinancování</t>
  </si>
  <si>
    <t xml:space="preserve">RAP Transformace – Služby soc. péče Tereza, Semily, Na Vinici - spolufinancování LK </t>
  </si>
  <si>
    <t>ITI IROP Revitalizace muzejního parku Severočeské muzeum Liberec</t>
  </si>
  <si>
    <t>nákup multifunkcí</t>
  </si>
  <si>
    <t>VMG - Vísecká rychta střecha</t>
  </si>
  <si>
    <t xml:space="preserve">VMG - Rekontrukce střechy obj. "Pobočky Památníku K.H. Máchy" </t>
  </si>
  <si>
    <t>Rekonstrukce budovy KÚ LK (ABC)</t>
  </si>
  <si>
    <t>Implementační a provozní náklady projektu Modernizace odbavovacích systémů v LK</t>
  </si>
  <si>
    <t>Zubačka</t>
  </si>
  <si>
    <t>Nostalgická doprava Český ráj</t>
  </si>
  <si>
    <t>Transborder II - spolufinancování LK (100% na příslušný rok)</t>
  </si>
  <si>
    <t>SPORTFILM z.s. - INTERNATIONAL FICTS FESTIVAL</t>
  </si>
  <si>
    <t>SKI KLUB JIZERSKÁ PADESÁTKA z.s.- Jizerská padesátka</t>
  </si>
  <si>
    <t>AC Turnov, z.s. - Memoriál L. Daňka</t>
  </si>
  <si>
    <t>PAKLI SPORT KLUB, Jablonné v P. - Internat. MTB marathon Malevil Cup</t>
  </si>
  <si>
    <t xml:space="preserve">TJ Dosky z.s. - EURO HRY Doksy </t>
  </si>
  <si>
    <t>TJ LIAZ Jablonec n.N. - Jablonecká hala</t>
  </si>
  <si>
    <t>SFM, s.r.o. - Sport Live</t>
  </si>
  <si>
    <t>Liberecký tenis. klub z.s.- Mezinár.tenis.turnaj Svijany Open</t>
  </si>
  <si>
    <t>Revelations z.s. - JBC 4X Revelations-závody svět. poháru ve fourcrossu horských kol</t>
  </si>
  <si>
    <t>Macha Lake, z.s.- Macha Lake Open</t>
  </si>
  <si>
    <t>Nadač.fond Severočeských olympioniků- Setkání olympioniků</t>
  </si>
  <si>
    <t>AUTOKLUB BOHEMIA SPORT v AČR - Rally Bohemia</t>
  </si>
  <si>
    <t>NORTH BIKE CLUB – Dětský MTB Cup</t>
  </si>
  <si>
    <t>Sportuj po Česku z.s., Hradec Králové - Prima CUP</t>
  </si>
  <si>
    <t>Jezdec. a dostih. spolek Mimoň-Dostih. dny v Mimoni</t>
  </si>
  <si>
    <t>Sport Č. Lípa, p.o. - City Cross Run&amp;Walk</t>
  </si>
  <si>
    <t>Tempo Team Prague s.r.o. -Run Czech- Mattoni Lbc. Nature Run</t>
  </si>
  <si>
    <t>TERRA SPORT s.r.o.- ČT AUTHOR CUP</t>
  </si>
  <si>
    <t xml:space="preserve">DDÚ, SVP a ZŠ Liberec, p.o. - Zajištění provozu ambulantních středisek výchovné péče </t>
  </si>
  <si>
    <t>Krizová intervence</t>
  </si>
  <si>
    <t>TUL v Liberci - Cena hejtmana LK pro studenty TUL</t>
  </si>
  <si>
    <t xml:space="preserve">TUL v Liberci - Dětská univerzita </t>
  </si>
  <si>
    <t>DDM Větrník, Liberec, p.o. - Okr.a kraj.kola soutěží v  LK</t>
  </si>
  <si>
    <t>DDM Libertin, Č. Lípa, p.o. - Okr.a kraj.kola soutěží v  LK</t>
  </si>
  <si>
    <t>DDM Vikýř, Jablonec n.N.,p.o. - Okr.a kraj.kola soutěží v  LK</t>
  </si>
  <si>
    <t>SVČ Semily, p.o. - Okr.a kraj.kola soutěží v  LK</t>
  </si>
  <si>
    <t>Zlatý oříšek -podpora mimoř. nadaných a úspěšných dětí ČR</t>
  </si>
  <si>
    <t>Podpora ojed. projektů zaměř. na řešení naléhavých potřeb v obl. vzděl.a škol.v průběhu roku - záštity</t>
  </si>
  <si>
    <t xml:space="preserve">Sdružení pro rozvoj LK- Pakt zaměstnanosti </t>
  </si>
  <si>
    <t xml:space="preserve">Okr. hospodář. komora Semily -Burza středních škol </t>
  </si>
  <si>
    <t>Dětský domov, Jablonec n./N, p.o. - Rekonstrukce objektu Pasecká, Jablonec nad Nisou</t>
  </si>
  <si>
    <t>Střední zdravotnická škola a SOŠ, Česká Lípa, p.o. - Pořízení kogenerační jednotky pro areál 28. října</t>
  </si>
  <si>
    <t>Obchodní akademie, Hotelová škola a SOŠ, Turnov, Zborovská 519, p.o. - Zhotovení projektové dokumentace na úpravu areálu Alešova 1723, Turnov (směna objektů s městem Turnov)</t>
  </si>
  <si>
    <t>Dětský domov, Semily, p.o. - Oprava kanalizace v areálu</t>
  </si>
  <si>
    <t>Rezervy v kapitole 912 - opravy a havárie v průběhu roku 2023 na objektech OŠMTS</t>
  </si>
  <si>
    <t>Oprava kanalizace Vyskeř III/27921 a III/27926</t>
  </si>
  <si>
    <t>Bedřichov ITS</t>
  </si>
  <si>
    <t>Klokočské Loučky - VHS</t>
  </si>
  <si>
    <t>Ralsko ul. Hvězdovská - převzetí</t>
  </si>
  <si>
    <t>Mimoň ul. Hvězdovská - převzetí</t>
  </si>
  <si>
    <t>Mimoň ul. Mírová</t>
  </si>
  <si>
    <t>Semily, Na Mýtě</t>
  </si>
  <si>
    <t>Napojení Průmyslové zóny Jih v Liberci</t>
  </si>
  <si>
    <t xml:space="preserve">IROP-Silnice II/290 Sklenařice - Vysoké n./Jiz. - spolufinancování LK </t>
  </si>
  <si>
    <t xml:space="preserve">IROP - Silnice III/27246 Křižany po křižovatku s III/2784 - spolufinancování LK </t>
  </si>
  <si>
    <t>IROP 2 - II/290 Roprachtice – Kořenov (zbylé úseky) spolufinancování</t>
  </si>
  <si>
    <t>IROP 2 - II/286 Vítkovice, rekonstrukce silnice a opěrné zdi, 1. etapa spolufinancování</t>
  </si>
  <si>
    <t>IROP 2 - II/292 Benešov u Semil - křižovatka s I/14 (2. etapa), úsek č. 1 spolufinancování</t>
  </si>
  <si>
    <t>IROP 2 - II/268 Lomnice nad Popelkou - Košťálov spolufinancování</t>
  </si>
  <si>
    <t>INTERREG CZ/PL - Bezpečně a plynule přes hranice spolufinancování</t>
  </si>
  <si>
    <t>Spolufinancování objednaných kapacit subjektům zařazených do základní sítě sociálních služeb</t>
  </si>
  <si>
    <t>Odvod za PRK projektu OZP</t>
  </si>
  <si>
    <t>Procesy střednědobého plánování - tvorba analytických podkladů</t>
  </si>
  <si>
    <t>Metodické vedení příspěvkových organizací</t>
  </si>
  <si>
    <t>Financování sociálních služeb z prostředků LK</t>
  </si>
  <si>
    <t xml:space="preserve">Festival národnostních menšin </t>
  </si>
  <si>
    <t>Denní a pobyt. soc. služby Česká Lípa - zpracování projektové dokumentace, přístavba</t>
  </si>
  <si>
    <t>Služby soc. péče TEREZA - nákup pozemku</t>
  </si>
  <si>
    <t>CIPS LK - zprac. invest. záměru a PD - azylový dům SPERAMUS</t>
  </si>
  <si>
    <t>Domov a Centrum denních služeb Jablonec n.N. - příprava výstavby multifunkčního zařízení Vratislavice</t>
  </si>
  <si>
    <t>Motivační projekty PO resortu</t>
  </si>
  <si>
    <t>Propagace památkové péče - publikace</t>
  </si>
  <si>
    <t>Pasportizace inf. systému v území (inf. cedule, mapy…)</t>
  </si>
  <si>
    <t>Podpora firemního cestovního ruchu</t>
  </si>
  <si>
    <t xml:space="preserve">Benátská! </t>
  </si>
  <si>
    <t>Podpora českých divadel - neinvestice - Memorandum LK a SML</t>
  </si>
  <si>
    <t>Podpora českých divadel - investice - Memorandum LK a SML</t>
  </si>
  <si>
    <t>Podpora ojedinělých projektů v obl. kultury a CR</t>
  </si>
  <si>
    <t xml:space="preserve">Regionální funkce knihoven </t>
  </si>
  <si>
    <t>Pískovcová skalní města</t>
  </si>
  <si>
    <t>Památky UNESCO - podpora turistických cílů</t>
  </si>
  <si>
    <t>Obnova kulturních památek</t>
  </si>
  <si>
    <t>Ocenění Mistr tradiční rukodělné výroby</t>
  </si>
  <si>
    <t>bezpečné uskladnění odpadů</t>
  </si>
  <si>
    <t>likvidace invazních druhů živočichů a rostlin</t>
  </si>
  <si>
    <t>ochrana přírody - Významné aleje LK - 2. etapa, Kamenický Šenov -  Slunečná</t>
  </si>
  <si>
    <t>Ocenění v soutěži Zlatá popelnice měst a obcí LK</t>
  </si>
  <si>
    <t>dlouhodobě podporované projekty - příspěvek do grantového programu Podpora ekologické výchovy na školách - (Nadace Ivana Dejmala)</t>
  </si>
  <si>
    <t>Fond malých projektů - EUROREGION NISA</t>
  </si>
  <si>
    <t>Naplňování Koncepce EVVO LK 2021-2030 prostřednictvím individuálních dotací územním koordinátorům EVVO</t>
  </si>
  <si>
    <t>Monitoring vodních útvarů</t>
  </si>
  <si>
    <t>Staré ekologické zátěže LK</t>
  </si>
  <si>
    <t>Individuální dotace Vyskeř, Všeň, Desná</t>
  </si>
  <si>
    <t>LSPP+Frýdlant</t>
  </si>
  <si>
    <t xml:space="preserve">Lékařská pohotovostní služba </t>
  </si>
  <si>
    <t>Ošetření osob pod vlivem alkoholu a v intoxikaci</t>
  </si>
  <si>
    <t>Podpora Oblastních spolků Českého červeného kříže v LK</t>
  </si>
  <si>
    <t>Město Semily-Kupní smlouva o převodu akcií v MMN a.s.</t>
  </si>
  <si>
    <t>Město Jilemnice-Kupní smlouva o převodu akcií v MMN a.s.</t>
  </si>
  <si>
    <t>MMN a.s.-příplatek mimo základní kapitál</t>
  </si>
  <si>
    <t>MMN a.s. navýšení základního kapitálu</t>
  </si>
  <si>
    <t>Jedličkův ústav - rehabiltační péče pro klienty</t>
  </si>
  <si>
    <t>OSTARA - zvedák Carendo</t>
  </si>
  <si>
    <t>Domov důchodců Sloup v Čechách, p.o. - připojení EPS na pult centrální ochrany</t>
  </si>
  <si>
    <t>Domov důchodců Velké Hamry, p.o. - konvektomat</t>
  </si>
  <si>
    <t>Domov důchodců Český Dub, p.o.  - nová polohovací vana + zvedák</t>
  </si>
  <si>
    <t>Fond Turow</t>
  </si>
  <si>
    <t>výdaje fondu Turow celkem</t>
  </si>
  <si>
    <t xml:space="preserve">OSTATNÍ ZDROJE - Financování                      </t>
  </si>
  <si>
    <t>úhrada JISTINY z úvěru KNL a.s. - Modernizace I. etapa</t>
  </si>
  <si>
    <t>úhrada ÚROKŮ z úvěru KNL a.s. - Modernizace I. etapa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</si>
  <si>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 na Energie v kapitole 913 - Příspěvkové organizace z kladných úroků</t>
    </r>
    <r>
      <rPr>
        <b/>
        <sz val="8"/>
        <rFont val="Arial"/>
        <family val="2"/>
        <charset val="238"/>
      </rPr>
      <t xml:space="preserve"> 2022</t>
    </r>
  </si>
  <si>
    <t>Skleněné městečko</t>
  </si>
  <si>
    <t>ostatní jmenovité akce</t>
  </si>
  <si>
    <t xml:space="preserve">Skalice u České Lípy opr.silnice III/26212,chodník </t>
  </si>
  <si>
    <t>Obnova VH sítí a reko.III/28728-9 Ohrazenice-VHS</t>
  </si>
  <si>
    <t>Krajské dobrovolnické centrum</t>
  </si>
  <si>
    <t>PŘEDPOKLÁDANÉ VÝDAJE KRAJE V LETECH 2023 - 2026</t>
  </si>
  <si>
    <t>Rezervy pro PO kraje ENERGIE 2023</t>
  </si>
  <si>
    <r>
      <t>v tom:</t>
    </r>
    <r>
      <rPr>
        <b/>
        <sz val="8"/>
        <color rgb="FFFF0000"/>
        <rFont val="Arial CE"/>
        <charset val="238"/>
      </rPr>
      <t xml:space="preserve"> Elektrická energie</t>
    </r>
  </si>
  <si>
    <t xml:space="preserve">          Plyn</t>
  </si>
  <si>
    <t xml:space="preserve">          Dálkové teplo</t>
  </si>
  <si>
    <r>
      <t xml:space="preserve">        </t>
    </r>
    <r>
      <rPr>
        <sz val="8"/>
        <color rgb="FF0000FF"/>
        <rFont val="Arial"/>
        <family val="2"/>
        <charset val="238"/>
      </rPr>
      <t xml:space="preserve">  Ostatní výdaje v rámci provozního příspěvku</t>
    </r>
  </si>
  <si>
    <t xml:space="preserve">          Finanční rezerva na řešení provozních potřeb v průběhu roku</t>
  </si>
  <si>
    <t xml:space="preserve">OSTARA – osobní automobil typu MPV </t>
  </si>
  <si>
    <t>Domov důchodců Jablonecké Paseky- PD na výměnu elektroinstalace</t>
  </si>
  <si>
    <t>Dětské centrum Liberec - oprava fasády - výměna termoizolačních desek CETRIS</t>
  </si>
  <si>
    <t>Obnova a údržba alejí LK</t>
  </si>
  <si>
    <t>Metodikcá pomoc školám</t>
  </si>
  <si>
    <t>IT aplikace - řízení sociálních služeb</t>
  </si>
  <si>
    <t xml:space="preserve">Měření kvality ovzduší v obci Libereckého kraje ( Liberec) </t>
  </si>
  <si>
    <t>Dopravní obslužnost autobusová - navýšení kompenzace 2022</t>
  </si>
  <si>
    <t>Dopravní obslužnost drážní - vlak - navýšení kompenzace 2022</t>
  </si>
  <si>
    <t>Dopravní obslužnost autobusová - SML</t>
  </si>
  <si>
    <t>Dopravní obslužnost autobusová - DSOJ</t>
  </si>
  <si>
    <t>Dopravní obslužnost autobusová - ČL</t>
  </si>
  <si>
    <t>Ostatní individuální spolufinancování výstavby a obnovy VHI</t>
  </si>
  <si>
    <t>Implementace dlouhodobého záměru vzdělávání a rozvoje vzdělávací soustavy Libereckého kraje (I-DZ LK) - spolufinancování LK</t>
  </si>
  <si>
    <t>„Podpora procesů v rámci reformy péče o duševní zdraví v Libereckém kraji“ - spolufinancování LK</t>
  </si>
  <si>
    <t xml:space="preserve">„Podpora a rozvoj sociálních služeb v Libereckém kraji“ - spolufinancování LK </t>
  </si>
  <si>
    <t xml:space="preserve">IROP - Silnice III/2784 Světlá p.J. - Výpřež 1. etapa - spolufinancování LK </t>
  </si>
  <si>
    <t>výdaje odboru dopravní obslužnost celkem</t>
  </si>
  <si>
    <t>Naplňování memorand o protipovodň. ochraně na Lužické Nise a Smědé</t>
  </si>
  <si>
    <t>Implemen. akčního plánu adaptace na změnu klimatu v podmínkách LK</t>
  </si>
  <si>
    <t>Budovy, haly a stavby - vnitřní prostrory</t>
  </si>
  <si>
    <t>ostatní investiční akce resortu</t>
  </si>
  <si>
    <r>
      <t xml:space="preserve">Spolufinancování EU </t>
    </r>
    <r>
      <rPr>
        <b/>
        <sz val="8"/>
        <rFont val="Arial"/>
        <family val="2"/>
        <charset val="238"/>
      </rPr>
      <t>(2024-2026)</t>
    </r>
  </si>
  <si>
    <t>Agrární, poradenské a informační centrum LK  - APIC</t>
  </si>
  <si>
    <t xml:space="preserve">Ostatní jmenovité akce </t>
  </si>
  <si>
    <t>Příspěvkové org. Energie</t>
  </si>
  <si>
    <t>PŘÍJMY / ZDROJE kraje CELKEM</t>
  </si>
  <si>
    <t>rezervy  Příspěvkové organizace ENERGIE 2023</t>
  </si>
  <si>
    <t>energie</t>
  </si>
  <si>
    <t>2) výše odvodů odpisů z nemovitého majetku ve správě PO je od roku 2022 navýšena o částku odpisů nových organizací - ZOO, BZ a Školní statek Frýdlant a ponížena o částku odpisů u předaných organizací - DD Vratislavice a DD Františkov p</t>
  </si>
  <si>
    <t>3) příspěvek státního rozpočtu krajskému úřadu na výkon přenesené působnosti pro rok 2023 počítá s 5% nárůstem; pro roky 2024 a následující je očekáván průměrný roční růst o</t>
  </si>
  <si>
    <t>4) pro další období jsou objemy fin. prostředků na úrovni návrhu 2023</t>
  </si>
  <si>
    <t xml:space="preserve">b) splátky návratných finančních výpomocí a zápůjček </t>
  </si>
  <si>
    <t>c) odvody odpisů z nemovitého majetku PO kraje (bez ZOO Liberec) = viz pozn. 2)</t>
  </si>
  <si>
    <t>c) odvody odpisů z nemovitého majetku PO kraje (pouze ZOO Liberec) = viz pozn. 2)</t>
  </si>
  <si>
    <t>příspěvek krajskému úřadu na výkon státní správy 3)</t>
  </si>
  <si>
    <t>b) dotace od obcí na dopravní obslužnost 4)</t>
  </si>
  <si>
    <t>Významné aleje LK 3.etapa,Stvolínky,Valteřice,Český Dub</t>
  </si>
  <si>
    <t>dlouhodobá podpora projektu -  časopis "Krkonoše-Jizerské hory" (KRNAP)</t>
  </si>
  <si>
    <r>
      <t xml:space="preserve">1) upravené daňové příjmy kraje na rok 2023 jsou </t>
    </r>
    <r>
      <rPr>
        <b/>
        <sz val="8"/>
        <rFont val="Arial"/>
        <family val="2"/>
        <charset val="238"/>
      </rPr>
      <t>navýšeny o 14,4%</t>
    </r>
    <r>
      <rPr>
        <sz val="8"/>
        <rFont val="Arial"/>
        <family val="2"/>
        <charset val="238"/>
      </rPr>
      <t xml:space="preserve"> s ohledem na skutečné plnění daň. příjmů kraje za 08/2022. Dále jsou navýšeny daň. příjmy kraje v </t>
    </r>
    <r>
      <rPr>
        <b/>
        <sz val="8"/>
        <rFont val="Arial"/>
        <family val="2"/>
        <charset val="238"/>
      </rPr>
      <t>roce 2024</t>
    </r>
    <r>
      <rPr>
        <sz val="8"/>
        <rFont val="Arial"/>
        <family val="2"/>
        <charset val="238"/>
      </rPr>
      <t xml:space="preserve"> z důvodu předpokládaných vyšších výnosů ze sdílených daní států v návaznosti na výrazné inflační prostředí,  kdy očekáváme </t>
    </r>
    <r>
      <rPr>
        <b/>
        <sz val="8"/>
        <rFont val="Arial"/>
        <family val="2"/>
        <charset val="238"/>
      </rPr>
      <t>nárůst daňových příjmů o dalších cca 9 %</t>
    </r>
    <r>
      <rPr>
        <sz val="8"/>
        <rFont val="Arial"/>
        <family val="2"/>
        <charset val="238"/>
      </rPr>
      <t xml:space="preserve"> oproti roku 2023; pro roky 2025 a následující je očekáván průměrný roční růst o</t>
    </r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</si>
  <si>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minulých rozpočtových období  - vyšší daň. příjmy kraje,</t>
    </r>
    <r>
      <rPr>
        <b/>
        <sz val="8"/>
        <rFont val="Arial"/>
        <family val="2"/>
        <charset val="238"/>
      </rPr>
      <t xml:space="preserve"> Dopravní obslužnost změna indexace 2022</t>
    </r>
  </si>
  <si>
    <t>Řízení energetické náročnosti budov LK u příspěvkových org.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</si>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</sst>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\-??\ _K_č_-;_-@_-"/>
    <numFmt numFmtId="165" formatCode="0.000"/>
    <numFmt numFmtId="166" formatCode="#,##0.00_ ;[Red]\-#,##0.00\ "/>
    <numFmt numFmtId="167" formatCode="#,##0.0000"/>
    <numFmt numFmtId="168" formatCode="#,##0.00000_ ;[Red]\-#,##0.00000\ "/>
    <numFmt numFmtId="169" formatCode="#,##0.00000"/>
    <numFmt numFmtId="170" formatCode="0.0%"/>
  </numFmts>
  <fonts count="6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8"/>
      <color rgb="FF008000"/>
      <name val="Arial"/>
      <family val="2"/>
      <charset val="238"/>
    </font>
    <font>
      <sz val="14"/>
      <color rgb="FF363636"/>
      <name val="Segoe UI Light"/>
      <family val="2"/>
      <charset val="238"/>
    </font>
    <font>
      <sz val="8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8"/>
      <color rgb="FFFF0000"/>
      <name val="Arial CE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CC"/>
        <bgColor indexed="27"/>
      </patternFill>
    </fill>
  </fills>
  <borders count="16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164" fontId="41" fillId="0" borderId="0" applyFill="0" applyBorder="0" applyAlignment="0" applyProtection="0"/>
    <xf numFmtId="164" fontId="41" fillId="0" borderId="0" applyFill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1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13" fillId="0" borderId="0"/>
    <xf numFmtId="0" fontId="41" fillId="18" borderId="6" applyNumberForma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19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0" fontId="3" fillId="0" borderId="0"/>
    <xf numFmtId="0" fontId="3" fillId="0" borderId="0"/>
    <xf numFmtId="164" fontId="3" fillId="0" borderId="0" applyFill="0" applyBorder="0" applyAlignment="0" applyProtection="0"/>
    <xf numFmtId="0" fontId="3" fillId="18" borderId="6" applyNumberFormat="0" applyAlignment="0" applyProtection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1" fillId="0" borderId="0"/>
  </cellStyleXfs>
  <cellXfs count="768">
    <xf numFmtId="0" fontId="0" fillId="0" borderId="0" xfId="0"/>
    <xf numFmtId="49" fontId="0" fillId="0" borderId="0" xfId="0" applyNumberFormat="1"/>
    <xf numFmtId="0" fontId="22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33" applyFont="1" applyAlignment="1">
      <alignment horizontal="right" vertical="center" wrapText="1"/>
    </xf>
    <xf numFmtId="49" fontId="25" fillId="0" borderId="10" xfId="0" applyNumberFormat="1" applyFont="1" applyBorder="1" applyAlignment="1">
      <alignment vertical="center"/>
    </xf>
    <xf numFmtId="49" fontId="25" fillId="0" borderId="11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4" fontId="25" fillId="0" borderId="16" xfId="0" applyNumberFormat="1" applyFont="1" applyBorder="1" applyAlignment="1">
      <alignment vertical="center"/>
    </xf>
    <xf numFmtId="49" fontId="25" fillId="0" borderId="17" xfId="0" applyNumberFormat="1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9" fontId="25" fillId="24" borderId="10" xfId="0" applyNumberFormat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5" fillId="4" borderId="20" xfId="0" applyFont="1" applyFill="1" applyBorder="1" applyAlignment="1">
      <alignment vertical="center"/>
    </xf>
    <xf numFmtId="0" fontId="25" fillId="4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4" fontId="26" fillId="0" borderId="16" xfId="0" applyNumberFormat="1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4" fontId="25" fillId="4" borderId="16" xfId="0" applyNumberFormat="1" applyFont="1" applyFill="1" applyBorder="1" applyAlignment="1">
      <alignment vertical="center"/>
    </xf>
    <xf numFmtId="0" fontId="26" fillId="0" borderId="0" xfId="0" applyFont="1"/>
    <xf numFmtId="4" fontId="26" fillId="0" borderId="0" xfId="0" applyNumberFormat="1" applyFont="1"/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" fontId="25" fillId="0" borderId="13" xfId="0" applyNumberFormat="1" applyFont="1" applyBorder="1" applyAlignment="1">
      <alignment horizontal="right" vertical="center" wrapText="1"/>
    </xf>
    <xf numFmtId="4" fontId="25" fillId="19" borderId="16" xfId="0" applyNumberFormat="1" applyFont="1" applyFill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4" fontId="26" fillId="0" borderId="22" xfId="0" applyNumberFormat="1" applyFont="1" applyBorder="1" applyAlignment="1">
      <alignment horizontal="right" vertical="center" wrapText="1"/>
    </xf>
    <xf numFmtId="4" fontId="25" fillId="0" borderId="16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33" applyFont="1" applyAlignment="1">
      <alignment horizontal="center"/>
    </xf>
    <xf numFmtId="49" fontId="25" fillId="0" borderId="0" xfId="33" applyNumberFormat="1" applyFont="1" applyAlignment="1">
      <alignment horizontal="center"/>
    </xf>
    <xf numFmtId="0" fontId="26" fillId="0" borderId="0" xfId="33" applyFont="1"/>
    <xf numFmtId="0" fontId="26" fillId="0" borderId="0" xfId="33" applyFont="1" applyAlignment="1">
      <alignment vertical="center" wrapText="1"/>
    </xf>
    <xf numFmtId="4" fontId="26" fillId="0" borderId="0" xfId="33" applyNumberFormat="1" applyFont="1" applyAlignment="1">
      <alignment vertical="center" wrapText="1"/>
    </xf>
    <xf numFmtId="0" fontId="25" fillId="0" borderId="0" xfId="33" applyFont="1" applyAlignment="1">
      <alignment horizontal="center"/>
    </xf>
    <xf numFmtId="0" fontId="25" fillId="0" borderId="0" xfId="33" applyFont="1"/>
    <xf numFmtId="0" fontId="25" fillId="0" borderId="0" xfId="33" applyFont="1" applyAlignment="1">
      <alignment vertical="center" wrapText="1"/>
    </xf>
    <xf numFmtId="4" fontId="25" fillId="0" borderId="0" xfId="33" applyNumberFormat="1" applyFont="1" applyAlignment="1">
      <alignment vertical="center" wrapText="1"/>
    </xf>
    <xf numFmtId="0" fontId="24" fillId="0" borderId="0" xfId="33" applyFont="1" applyAlignment="1">
      <alignment horizontal="left"/>
    </xf>
    <xf numFmtId="0" fontId="25" fillId="0" borderId="0" xfId="33" applyFont="1" applyAlignment="1">
      <alignment horizontal="center" vertical="center" wrapText="1"/>
    </xf>
    <xf numFmtId="4" fontId="25" fillId="0" borderId="0" xfId="33" applyNumberFormat="1" applyFont="1" applyAlignment="1">
      <alignment horizontal="center" vertical="center" wrapText="1"/>
    </xf>
    <xf numFmtId="0" fontId="41" fillId="0" borderId="0" xfId="33"/>
    <xf numFmtId="0" fontId="41" fillId="0" borderId="0" xfId="33" applyAlignment="1">
      <alignment horizontal="left" vertical="center" wrapText="1"/>
    </xf>
    <xf numFmtId="0" fontId="41" fillId="0" borderId="0" xfId="33" applyAlignment="1">
      <alignment vertical="center" wrapText="1"/>
    </xf>
    <xf numFmtId="0" fontId="32" fillId="0" borderId="0" xfId="33" applyFont="1" applyAlignment="1">
      <alignment horizontal="left" vertical="center" wrapText="1"/>
    </xf>
    <xf numFmtId="0" fontId="32" fillId="0" borderId="0" xfId="33" applyFont="1" applyAlignment="1">
      <alignment vertical="center" wrapText="1"/>
    </xf>
    <xf numFmtId="0" fontId="34" fillId="0" borderId="0" xfId="33" applyFont="1" applyAlignment="1">
      <alignment vertical="center" wrapText="1"/>
    </xf>
    <xf numFmtId="4" fontId="41" fillId="0" borderId="0" xfId="33" applyNumberFormat="1" applyAlignment="1">
      <alignment vertical="center" wrapText="1"/>
    </xf>
    <xf numFmtId="0" fontId="41" fillId="0" borderId="0" xfId="33" applyAlignment="1">
      <alignment horizontal="left"/>
    </xf>
    <xf numFmtId="0" fontId="41" fillId="0" borderId="0" xfId="33" applyAlignment="1">
      <alignment vertical="center"/>
    </xf>
    <xf numFmtId="0" fontId="27" fillId="0" borderId="0" xfId="33" applyFont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25" fillId="4" borderId="14" xfId="0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Border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26" fillId="0" borderId="28" xfId="34" applyFont="1" applyBorder="1" applyAlignment="1">
      <alignment horizontal="left" vertical="center" wrapText="1"/>
    </xf>
    <xf numFmtId="4" fontId="26" fillId="0" borderId="28" xfId="33" applyNumberFormat="1" applyFont="1" applyBorder="1" applyAlignment="1">
      <alignment vertical="center" wrapText="1"/>
    </xf>
    <xf numFmtId="4" fontId="25" fillId="27" borderId="28" xfId="33" applyNumberFormat="1" applyFont="1" applyFill="1" applyBorder="1" applyAlignment="1">
      <alignment vertical="center" wrapText="1"/>
    </xf>
    <xf numFmtId="4" fontId="26" fillId="25" borderId="28" xfId="33" applyNumberFormat="1" applyFont="1" applyFill="1" applyBorder="1" applyAlignment="1">
      <alignment vertical="center" wrapText="1"/>
    </xf>
    <xf numFmtId="0" fontId="26" fillId="28" borderId="28" xfId="34" applyFont="1" applyFill="1" applyBorder="1" applyAlignment="1">
      <alignment horizontal="left" vertical="center" wrapText="1"/>
    </xf>
    <xf numFmtId="0" fontId="41" fillId="0" borderId="0" xfId="30"/>
    <xf numFmtId="0" fontId="42" fillId="0" borderId="0" xfId="34" applyFont="1"/>
    <xf numFmtId="0" fontId="41" fillId="0" borderId="0" xfId="34"/>
    <xf numFmtId="49" fontId="42" fillId="0" borderId="0" xfId="34" applyNumberFormat="1" applyFont="1" applyAlignment="1">
      <alignment horizontal="center"/>
    </xf>
    <xf numFmtId="0" fontId="43" fillId="0" borderId="0" xfId="34" applyFont="1" applyAlignment="1">
      <alignment horizontal="right"/>
    </xf>
    <xf numFmtId="4" fontId="44" fillId="0" borderId="25" xfId="30" applyNumberFormat="1" applyFont="1" applyBorder="1" applyAlignment="1">
      <alignment horizontal="center" vertical="center" wrapText="1"/>
    </xf>
    <xf numFmtId="4" fontId="26" fillId="0" borderId="39" xfId="30" applyNumberFormat="1" applyFont="1" applyBorder="1" applyAlignment="1">
      <alignment horizontal="center" vertical="center" wrapText="1"/>
    </xf>
    <xf numFmtId="0" fontId="46" fillId="0" borderId="40" xfId="34" applyFont="1" applyBorder="1" applyAlignment="1">
      <alignment horizontal="center" vertical="center" wrapText="1"/>
    </xf>
    <xf numFmtId="49" fontId="26" fillId="0" borderId="39" xfId="34" applyNumberFormat="1" applyFont="1" applyBorder="1" applyAlignment="1">
      <alignment horizontal="center" vertical="center" wrapText="1"/>
    </xf>
    <xf numFmtId="0" fontId="44" fillId="0" borderId="39" xfId="34" applyFont="1" applyBorder="1" applyAlignment="1">
      <alignment horizontal="left" vertical="center" wrapText="1"/>
    </xf>
    <xf numFmtId="4" fontId="33" fillId="0" borderId="42" xfId="30" applyNumberFormat="1" applyFont="1" applyBorder="1" applyAlignment="1">
      <alignment horizontal="center" vertical="center" wrapText="1"/>
    </xf>
    <xf numFmtId="4" fontId="47" fillId="0" borderId="43" xfId="30" applyNumberFormat="1" applyFont="1" applyBorder="1" applyAlignment="1">
      <alignment horizontal="center" vertical="center" wrapText="1"/>
    </xf>
    <xf numFmtId="0" fontId="48" fillId="0" borderId="44" xfId="34" applyFont="1" applyBorder="1" applyAlignment="1">
      <alignment horizontal="center" vertical="center" wrapText="1"/>
    </xf>
    <xf numFmtId="49" fontId="26" fillId="0" borderId="43" xfId="34" applyNumberFormat="1" applyFont="1" applyBorder="1" applyAlignment="1">
      <alignment horizontal="center" vertical="center" wrapText="1"/>
    </xf>
    <xf numFmtId="0" fontId="47" fillId="0" borderId="43" xfId="34" applyFont="1" applyBorder="1" applyAlignment="1">
      <alignment horizontal="left" vertical="center" wrapText="1"/>
    </xf>
    <xf numFmtId="4" fontId="33" fillId="0" borderId="45" xfId="30" applyNumberFormat="1" applyFont="1" applyBorder="1" applyAlignment="1">
      <alignment horizontal="center" vertical="center" wrapText="1"/>
    </xf>
    <xf numFmtId="4" fontId="47" fillId="0" borderId="46" xfId="30" applyNumberFormat="1" applyFont="1" applyBorder="1" applyAlignment="1">
      <alignment horizontal="center" vertical="center" wrapText="1"/>
    </xf>
    <xf numFmtId="0" fontId="48" fillId="0" borderId="47" xfId="34" applyFont="1" applyBorder="1" applyAlignment="1">
      <alignment horizontal="center" vertical="center" wrapText="1"/>
    </xf>
    <xf numFmtId="49" fontId="26" fillId="0" borderId="46" xfId="34" applyNumberFormat="1" applyFont="1" applyBorder="1" applyAlignment="1">
      <alignment horizontal="center" vertical="center" wrapText="1"/>
    </xf>
    <xf numFmtId="0" fontId="47" fillId="0" borderId="46" xfId="30" applyFont="1" applyBorder="1" applyAlignment="1">
      <alignment horizontal="left" vertical="center" wrapText="1"/>
    </xf>
    <xf numFmtId="49" fontId="44" fillId="0" borderId="49" xfId="34" applyNumberFormat="1" applyFont="1" applyBorder="1" applyAlignment="1">
      <alignment horizontal="center" vertical="center" wrapText="1"/>
    </xf>
    <xf numFmtId="0" fontId="26" fillId="0" borderId="40" xfId="34" applyFont="1" applyBorder="1" applyAlignment="1">
      <alignment horizontal="center" vertical="center" wrapText="1"/>
    </xf>
    <xf numFmtId="0" fontId="44" fillId="0" borderId="40" xfId="34" applyFont="1" applyBorder="1" applyAlignment="1">
      <alignment horizontal="center" vertical="center" wrapText="1"/>
    </xf>
    <xf numFmtId="0" fontId="26" fillId="0" borderId="39" xfId="34" applyFont="1" applyBorder="1" applyAlignment="1">
      <alignment horizontal="center" vertical="center" wrapText="1"/>
    </xf>
    <xf numFmtId="0" fontId="44" fillId="0" borderId="39" xfId="34" applyFont="1" applyBorder="1" applyAlignment="1">
      <alignment vertical="center" wrapText="1"/>
    </xf>
    <xf numFmtId="49" fontId="47" fillId="0" borderId="50" xfId="34" applyNumberFormat="1" applyFont="1" applyBorder="1" applyAlignment="1">
      <alignment horizontal="center" vertical="center" wrapText="1"/>
    </xf>
    <xf numFmtId="0" fontId="47" fillId="0" borderId="44" xfId="34" applyFont="1" applyBorder="1" applyAlignment="1">
      <alignment horizontal="center" vertical="center" wrapText="1"/>
    </xf>
    <xf numFmtId="0" fontId="26" fillId="0" borderId="44" xfId="34" applyFont="1" applyBorder="1" applyAlignment="1">
      <alignment horizontal="center" vertical="center" wrapText="1"/>
    </xf>
    <xf numFmtId="0" fontId="47" fillId="0" borderId="43" xfId="30" applyFont="1" applyBorder="1" applyAlignment="1">
      <alignment horizontal="left" vertical="center" wrapText="1"/>
    </xf>
    <xf numFmtId="49" fontId="47" fillId="0" borderId="51" xfId="34" applyNumberFormat="1" applyFont="1" applyBorder="1" applyAlignment="1">
      <alignment horizontal="center" vertical="center" wrapText="1"/>
    </xf>
    <xf numFmtId="0" fontId="47" fillId="0" borderId="28" xfId="34" applyFont="1" applyBorder="1" applyAlignment="1">
      <alignment horizontal="center" vertical="center" wrapText="1"/>
    </xf>
    <xf numFmtId="0" fontId="26" fillId="0" borderId="28" xfId="34" applyFont="1" applyBorder="1" applyAlignment="1">
      <alignment horizontal="center" vertical="center" wrapText="1"/>
    </xf>
    <xf numFmtId="49" fontId="26" fillId="0" borderId="52" xfId="34" applyNumberFormat="1" applyFont="1" applyBorder="1" applyAlignment="1">
      <alignment horizontal="center" vertical="center" wrapText="1"/>
    </xf>
    <xf numFmtId="0" fontId="47" fillId="0" borderId="52" xfId="30" applyFont="1" applyBorder="1" applyAlignment="1">
      <alignment horizontal="left" vertical="center" wrapText="1"/>
    </xf>
    <xf numFmtId="49" fontId="47" fillId="0" borderId="54" xfId="34" applyNumberFormat="1" applyFont="1" applyBorder="1" applyAlignment="1">
      <alignment horizontal="center" vertical="center" wrapText="1"/>
    </xf>
    <xf numFmtId="0" fontId="47" fillId="0" borderId="47" xfId="34" applyFont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49" fontId="47" fillId="0" borderId="55" xfId="34" applyNumberFormat="1" applyFont="1" applyBorder="1" applyAlignment="1">
      <alignment horizontal="center" vertical="center" wrapText="1"/>
    </xf>
    <xf numFmtId="0" fontId="47" fillId="0" borderId="29" xfId="34" applyFont="1" applyBorder="1" applyAlignment="1">
      <alignment horizontal="center" vertical="center" wrapText="1"/>
    </xf>
    <xf numFmtId="0" fontId="26" fillId="0" borderId="29" xfId="34" applyFont="1" applyBorder="1" applyAlignment="1">
      <alignment horizontal="center" vertical="center" wrapText="1"/>
    </xf>
    <xf numFmtId="49" fontId="26" fillId="0" borderId="56" xfId="34" applyNumberFormat="1" applyFont="1" applyBorder="1" applyAlignment="1">
      <alignment horizontal="center" vertical="center" wrapText="1"/>
    </xf>
    <xf numFmtId="0" fontId="47" fillId="0" borderId="56" xfId="34" applyFont="1" applyBorder="1" applyAlignment="1">
      <alignment horizontal="left" vertical="center" wrapText="1"/>
    </xf>
    <xf numFmtId="0" fontId="26" fillId="0" borderId="52" xfId="34" applyFont="1" applyBorder="1" applyAlignment="1">
      <alignment horizontal="center" vertical="center" wrapText="1"/>
    </xf>
    <xf numFmtId="49" fontId="26" fillId="0" borderId="28" xfId="34" applyNumberFormat="1" applyFont="1" applyBorder="1" applyAlignment="1">
      <alignment horizontal="center" vertical="center" wrapText="1"/>
    </xf>
    <xf numFmtId="49" fontId="49" fillId="29" borderId="49" xfId="34" applyNumberFormat="1" applyFont="1" applyFill="1" applyBorder="1" applyAlignment="1">
      <alignment horizontal="center" vertical="center" wrapText="1"/>
    </xf>
    <xf numFmtId="0" fontId="50" fillId="0" borderId="0" xfId="30" applyFont="1"/>
    <xf numFmtId="49" fontId="49" fillId="27" borderId="49" xfId="34" applyNumberFormat="1" applyFont="1" applyFill="1" applyBorder="1" applyAlignment="1">
      <alignment horizontal="center" vertical="center" wrapText="1"/>
    </xf>
    <xf numFmtId="4" fontId="49" fillId="27" borderId="41" xfId="30" applyNumberFormat="1" applyFont="1" applyFill="1" applyBorder="1" applyAlignment="1">
      <alignment horizontal="right" vertical="center" wrapText="1"/>
    </xf>
    <xf numFmtId="49" fontId="49" fillId="30" borderId="49" xfId="34" applyNumberFormat="1" applyFont="1" applyFill="1" applyBorder="1" applyAlignment="1">
      <alignment horizontal="center" vertical="center" wrapText="1"/>
    </xf>
    <xf numFmtId="0" fontId="25" fillId="0" borderId="28" xfId="34" applyFont="1" applyBorder="1" applyAlignment="1">
      <alignment horizontal="left" vertical="center" wrapText="1"/>
    </xf>
    <xf numFmtId="4" fontId="25" fillId="0" borderId="28" xfId="34" applyNumberFormat="1" applyFont="1" applyBorder="1" applyAlignment="1">
      <alignment horizontal="right" vertical="center" wrapText="1"/>
    </xf>
    <xf numFmtId="4" fontId="26" fillId="0" borderId="28" xfId="34" applyNumberFormat="1" applyFont="1" applyBorder="1" applyAlignment="1">
      <alignment vertical="center" wrapText="1"/>
    </xf>
    <xf numFmtId="4" fontId="25" fillId="0" borderId="19" xfId="0" applyNumberFormat="1" applyFont="1" applyBorder="1" applyAlignment="1">
      <alignment horizontal="right" vertical="center" wrapText="1"/>
    </xf>
    <xf numFmtId="0" fontId="25" fillId="0" borderId="58" xfId="0" applyFont="1" applyBorder="1" applyAlignment="1">
      <alignment horizontal="justify" vertical="center" wrapText="1"/>
    </xf>
    <xf numFmtId="4" fontId="25" fillId="0" borderId="59" xfId="0" applyNumberFormat="1" applyFont="1" applyBorder="1" applyAlignment="1">
      <alignment horizontal="right" vertical="center" wrapText="1"/>
    </xf>
    <xf numFmtId="0" fontId="28" fillId="0" borderId="60" xfId="0" applyFont="1" applyBorder="1" applyAlignment="1">
      <alignment horizontal="justify" vertical="center" wrapText="1"/>
    </xf>
    <xf numFmtId="4" fontId="25" fillId="19" borderId="34" xfId="0" applyNumberFormat="1" applyFont="1" applyFill="1" applyBorder="1" applyAlignment="1">
      <alignment horizontal="right" vertical="center" wrapText="1"/>
    </xf>
    <xf numFmtId="4" fontId="26" fillId="0" borderId="34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6" fillId="0" borderId="28" xfId="0" applyFont="1" applyBorder="1" applyAlignment="1">
      <alignment vertical="center" wrapText="1"/>
    </xf>
    <xf numFmtId="0" fontId="26" fillId="0" borderId="28" xfId="34" applyFont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4" fontId="26" fillId="0" borderId="28" xfId="0" applyNumberFormat="1" applyFont="1" applyBorder="1" applyAlignment="1">
      <alignment horizontal="right" vertical="center" wrapText="1"/>
    </xf>
    <xf numFmtId="0" fontId="26" fillId="0" borderId="28" xfId="33" applyFont="1" applyBorder="1" applyAlignment="1">
      <alignment vertical="center" wrapText="1"/>
    </xf>
    <xf numFmtId="4" fontId="26" fillId="33" borderId="28" xfId="34" applyNumberFormat="1" applyFont="1" applyFill="1" applyBorder="1" applyAlignment="1">
      <alignment vertical="center" wrapText="1"/>
    </xf>
    <xf numFmtId="4" fontId="49" fillId="0" borderId="0" xfId="30" applyNumberFormat="1" applyFont="1" applyAlignment="1">
      <alignment horizontal="right" vertical="center" wrapText="1"/>
    </xf>
    <xf numFmtId="4" fontId="49" fillId="34" borderId="41" xfId="30" applyNumberFormat="1" applyFont="1" applyFill="1" applyBorder="1" applyAlignment="1">
      <alignment horizontal="right" vertical="center" wrapText="1"/>
    </xf>
    <xf numFmtId="0" fontId="26" fillId="0" borderId="56" xfId="34" applyFont="1" applyBorder="1" applyAlignment="1">
      <alignment horizontal="center" vertical="center" wrapText="1"/>
    </xf>
    <xf numFmtId="49" fontId="26" fillId="0" borderId="29" xfId="34" applyNumberFormat="1" applyFont="1" applyBorder="1" applyAlignment="1">
      <alignment horizontal="center" vertical="center" wrapText="1"/>
    </xf>
    <xf numFmtId="49" fontId="47" fillId="0" borderId="61" xfId="34" applyNumberFormat="1" applyFont="1" applyBorder="1" applyAlignment="1">
      <alignment horizontal="center" vertical="center" wrapText="1"/>
    </xf>
    <xf numFmtId="4" fontId="26" fillId="33" borderId="28" xfId="33" applyNumberFormat="1" applyFont="1" applyFill="1" applyBorder="1" applyAlignment="1">
      <alignment vertical="center" wrapText="1"/>
    </xf>
    <xf numFmtId="4" fontId="25" fillId="33" borderId="13" xfId="0" applyNumberFormat="1" applyFont="1" applyFill="1" applyBorder="1" applyAlignment="1">
      <alignment horizontal="right" vertical="center" wrapText="1"/>
    </xf>
    <xf numFmtId="4" fontId="25" fillId="33" borderId="19" xfId="0" applyNumberFormat="1" applyFont="1" applyFill="1" applyBorder="1" applyAlignment="1">
      <alignment horizontal="right" vertical="center" wrapText="1"/>
    </xf>
    <xf numFmtId="4" fontId="26" fillId="33" borderId="16" xfId="0" applyNumberFormat="1" applyFont="1" applyFill="1" applyBorder="1" applyAlignment="1">
      <alignment horizontal="right" vertical="center" wrapText="1"/>
    </xf>
    <xf numFmtId="4" fontId="26" fillId="33" borderId="22" xfId="0" applyNumberFormat="1" applyFont="1" applyFill="1" applyBorder="1" applyAlignment="1">
      <alignment horizontal="right" vertical="center" wrapText="1"/>
    </xf>
    <xf numFmtId="4" fontId="25" fillId="33" borderId="16" xfId="0" applyNumberFormat="1" applyFont="1" applyFill="1" applyBorder="1" applyAlignment="1">
      <alignment horizontal="right" vertical="center" wrapText="1"/>
    </xf>
    <xf numFmtId="0" fontId="55" fillId="0" borderId="28" xfId="34" applyFont="1" applyBorder="1" applyAlignment="1">
      <alignment horizontal="left" vertical="center" wrapText="1"/>
    </xf>
    <xf numFmtId="0" fontId="55" fillId="0" borderId="28" xfId="34" applyFont="1" applyBorder="1" applyAlignment="1">
      <alignment vertical="center" wrapText="1"/>
    </xf>
    <xf numFmtId="4" fontId="32" fillId="0" borderId="0" xfId="33" applyNumberFormat="1" applyFont="1" applyAlignment="1">
      <alignment vertical="center" wrapText="1"/>
    </xf>
    <xf numFmtId="0" fontId="55" fillId="0" borderId="28" xfId="31" applyFont="1" applyBorder="1" applyAlignment="1">
      <alignment vertical="center" wrapText="1"/>
    </xf>
    <xf numFmtId="4" fontId="26" fillId="0" borderId="16" xfId="0" applyNumberFormat="1" applyFont="1" applyBorder="1" applyAlignment="1">
      <alignment horizontal="center" vertical="center"/>
    </xf>
    <xf numFmtId="4" fontId="25" fillId="4" borderId="66" xfId="0" applyNumberFormat="1" applyFont="1" applyFill="1" applyBorder="1" applyAlignment="1">
      <alignment vertical="center"/>
    </xf>
    <xf numFmtId="4" fontId="25" fillId="4" borderId="67" xfId="0" applyNumberFormat="1" applyFont="1" applyFill="1" applyBorder="1" applyAlignment="1">
      <alignment vertical="center"/>
    </xf>
    <xf numFmtId="4" fontId="26" fillId="0" borderId="34" xfId="0" applyNumberFormat="1" applyFont="1" applyBorder="1" applyAlignment="1">
      <alignment vertical="center"/>
    </xf>
    <xf numFmtId="4" fontId="26" fillId="0" borderId="34" xfId="0" applyNumberFormat="1" applyFont="1" applyBorder="1" applyAlignment="1">
      <alignment horizontal="center" vertical="center"/>
    </xf>
    <xf numFmtId="49" fontId="25" fillId="27" borderId="69" xfId="0" applyNumberFormat="1" applyFont="1" applyFill="1" applyBorder="1" applyAlignment="1">
      <alignment horizontal="center" vertical="center"/>
    </xf>
    <xf numFmtId="4" fontId="25" fillId="4" borderId="34" xfId="0" applyNumberFormat="1" applyFont="1" applyFill="1" applyBorder="1" applyAlignment="1">
      <alignment vertical="center"/>
    </xf>
    <xf numFmtId="49" fontId="25" fillId="15" borderId="70" xfId="0" applyNumberFormat="1" applyFont="1" applyFill="1" applyBorder="1" applyAlignment="1">
      <alignment vertical="center"/>
    </xf>
    <xf numFmtId="0" fontId="25" fillId="15" borderId="71" xfId="0" applyFont="1" applyFill="1" applyBorder="1" applyAlignment="1">
      <alignment vertical="center"/>
    </xf>
    <xf numFmtId="0" fontId="25" fillId="15" borderId="71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4" fontId="26" fillId="33" borderId="24" xfId="0" applyNumberFormat="1" applyFont="1" applyFill="1" applyBorder="1" applyAlignment="1">
      <alignment horizontal="right" vertical="center" wrapText="1"/>
    </xf>
    <xf numFmtId="4" fontId="26" fillId="0" borderId="24" xfId="0" applyNumberFormat="1" applyFont="1" applyBorder="1" applyAlignment="1">
      <alignment horizontal="right" vertical="center" wrapText="1"/>
    </xf>
    <xf numFmtId="4" fontId="41" fillId="0" borderId="0" xfId="30" applyNumberFormat="1"/>
    <xf numFmtId="4" fontId="55" fillId="33" borderId="28" xfId="34" applyNumberFormat="1" applyFont="1" applyFill="1" applyBorder="1" applyAlignment="1">
      <alignment vertical="center" wrapText="1"/>
    </xf>
    <xf numFmtId="4" fontId="55" fillId="0" borderId="28" xfId="0" applyNumberFormat="1" applyFont="1" applyBorder="1" applyAlignment="1">
      <alignment horizontal="left" vertical="center" wrapText="1"/>
    </xf>
    <xf numFmtId="0" fontId="0" fillId="0" borderId="0" xfId="33" applyFont="1" applyAlignment="1">
      <alignment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4" fontId="26" fillId="0" borderId="0" xfId="33" applyNumberFormat="1" applyFont="1"/>
    <xf numFmtId="4" fontId="25" fillId="17" borderId="75" xfId="0" applyNumberFormat="1" applyFont="1" applyFill="1" applyBorder="1" applyAlignment="1">
      <alignment horizontal="right" vertical="center" wrapText="1"/>
    </xf>
    <xf numFmtId="4" fontId="25" fillId="19" borderId="76" xfId="0" applyNumberFormat="1" applyFont="1" applyFill="1" applyBorder="1" applyAlignment="1">
      <alignment horizontal="right" vertical="center" wrapText="1"/>
    </xf>
    <xf numFmtId="4" fontId="26" fillId="17" borderId="76" xfId="0" applyNumberFormat="1" applyFont="1" applyFill="1" applyBorder="1" applyAlignment="1">
      <alignment horizontal="right" vertical="center" wrapText="1"/>
    </xf>
    <xf numFmtId="4" fontId="25" fillId="17" borderId="77" xfId="0" applyNumberFormat="1" applyFont="1" applyFill="1" applyBorder="1" applyAlignment="1">
      <alignment horizontal="right" vertical="center" wrapText="1"/>
    </xf>
    <xf numFmtId="4" fontId="25" fillId="0" borderId="33" xfId="0" applyNumberFormat="1" applyFont="1" applyBorder="1" applyAlignment="1">
      <alignment horizontal="right" vertical="center" wrapText="1"/>
    </xf>
    <xf numFmtId="4" fontId="26" fillId="17" borderId="78" xfId="0" applyNumberFormat="1" applyFont="1" applyFill="1" applyBorder="1" applyAlignment="1">
      <alignment horizontal="right" vertical="center" wrapText="1"/>
    </xf>
    <xf numFmtId="4" fontId="26" fillId="0" borderId="74" xfId="0" applyNumberFormat="1" applyFont="1" applyBorder="1" applyAlignment="1">
      <alignment horizontal="right" vertical="center" wrapText="1"/>
    </xf>
    <xf numFmtId="4" fontId="25" fillId="17" borderId="76" xfId="0" applyNumberFormat="1" applyFont="1" applyFill="1" applyBorder="1" applyAlignment="1">
      <alignment horizontal="right" vertical="center" wrapText="1"/>
    </xf>
    <xf numFmtId="4" fontId="25" fillId="0" borderId="34" xfId="0" applyNumberFormat="1" applyFont="1" applyBorder="1" applyAlignment="1">
      <alignment horizontal="right" vertical="center" wrapText="1"/>
    </xf>
    <xf numFmtId="4" fontId="28" fillId="17" borderId="76" xfId="0" applyNumberFormat="1" applyFont="1" applyFill="1" applyBorder="1" applyAlignment="1">
      <alignment horizontal="right" vertical="center" wrapText="1"/>
    </xf>
    <xf numFmtId="4" fontId="26" fillId="17" borderId="79" xfId="0" applyNumberFormat="1" applyFont="1" applyFill="1" applyBorder="1" applyAlignment="1">
      <alignment horizontal="right" vertical="center" wrapText="1"/>
    </xf>
    <xf numFmtId="4" fontId="26" fillId="0" borderId="80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23" fillId="0" borderId="0" xfId="0" applyNumberFormat="1" applyFont="1" applyAlignment="1">
      <alignment horizontal="center"/>
    </xf>
    <xf numFmtId="4" fontId="26" fillId="17" borderId="81" xfId="0" applyNumberFormat="1" applyFont="1" applyFill="1" applyBorder="1" applyAlignment="1">
      <alignment horizontal="right" vertical="center" wrapText="1"/>
    </xf>
    <xf numFmtId="4" fontId="26" fillId="33" borderId="82" xfId="0" applyNumberFormat="1" applyFont="1" applyFill="1" applyBorder="1" applyAlignment="1">
      <alignment horizontal="right" vertical="center" wrapText="1"/>
    </xf>
    <xf numFmtId="4" fontId="26" fillId="0" borderId="82" xfId="0" applyNumberFormat="1" applyFont="1" applyBorder="1" applyAlignment="1">
      <alignment horizontal="right" vertical="center" wrapText="1"/>
    </xf>
    <xf numFmtId="4" fontId="26" fillId="0" borderId="83" xfId="0" applyNumberFormat="1" applyFont="1" applyBorder="1" applyAlignment="1">
      <alignment horizontal="right" vertical="center" wrapText="1"/>
    </xf>
    <xf numFmtId="0" fontId="25" fillId="27" borderId="30" xfId="31" applyFont="1" applyFill="1" applyBorder="1" applyAlignment="1">
      <alignment horizontal="left" vertical="center" wrapText="1"/>
    </xf>
    <xf numFmtId="4" fontId="25" fillId="27" borderId="30" xfId="0" applyNumberFormat="1" applyFont="1" applyFill="1" applyBorder="1" applyAlignment="1">
      <alignment horizontal="right" vertical="center" wrapText="1"/>
    </xf>
    <xf numFmtId="0" fontId="55" fillId="0" borderId="28" xfId="0" applyFont="1" applyBorder="1" applyAlignment="1">
      <alignment vertical="center"/>
    </xf>
    <xf numFmtId="4" fontId="26" fillId="0" borderId="28" xfId="0" applyNumberFormat="1" applyFont="1" applyBorder="1" applyAlignment="1">
      <alignment vertical="center"/>
    </xf>
    <xf numFmtId="4" fontId="47" fillId="0" borderId="85" xfId="30" applyNumberFormat="1" applyFont="1" applyBorder="1" applyAlignment="1">
      <alignment horizontal="center" vertical="center" wrapText="1"/>
    </xf>
    <xf numFmtId="0" fontId="48" fillId="0" borderId="84" xfId="34" applyFont="1" applyBorder="1" applyAlignment="1">
      <alignment horizontal="center" vertical="center" wrapText="1"/>
    </xf>
    <xf numFmtId="49" fontId="26" fillId="0" borderId="85" xfId="34" applyNumberFormat="1" applyFont="1" applyBorder="1" applyAlignment="1">
      <alignment horizontal="center" vertical="center" wrapText="1"/>
    </xf>
    <xf numFmtId="0" fontId="47" fillId="0" borderId="85" xfId="30" applyFont="1" applyBorder="1" applyAlignment="1">
      <alignment horizontal="left" vertical="center" wrapText="1"/>
    </xf>
    <xf numFmtId="49" fontId="47" fillId="0" borderId="73" xfId="34" applyNumberFormat="1" applyFont="1" applyBorder="1" applyAlignment="1">
      <alignment horizontal="center" vertical="center" wrapText="1"/>
    </xf>
    <xf numFmtId="0" fontId="47" fillId="0" borderId="30" xfId="34" applyFont="1" applyBorder="1" applyAlignment="1">
      <alignment horizontal="center" vertical="center" wrapText="1"/>
    </xf>
    <xf numFmtId="0" fontId="26" fillId="0" borderId="30" xfId="34" applyFont="1" applyBorder="1" applyAlignment="1">
      <alignment horizontal="center" vertical="center" wrapText="1"/>
    </xf>
    <xf numFmtId="49" fontId="26" fillId="0" borderId="30" xfId="34" applyNumberFormat="1" applyFont="1" applyBorder="1" applyAlignment="1">
      <alignment horizontal="center" vertical="center" wrapText="1"/>
    </xf>
    <xf numFmtId="0" fontId="47" fillId="0" borderId="63" xfId="30" applyFont="1" applyBorder="1" applyAlignment="1">
      <alignment horizontal="left" vertical="center" wrapText="1"/>
    </xf>
    <xf numFmtId="0" fontId="25" fillId="4" borderId="21" xfId="0" applyFont="1" applyFill="1" applyBorder="1" applyAlignment="1">
      <alignment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49" fontId="25" fillId="0" borderId="94" xfId="0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4" fontId="44" fillId="35" borderId="86" xfId="30" applyNumberFormat="1" applyFont="1" applyFill="1" applyBorder="1" applyAlignment="1">
      <alignment vertical="center" wrapText="1"/>
    </xf>
    <xf numFmtId="4" fontId="25" fillId="35" borderId="87" xfId="30" applyNumberFormat="1" applyFont="1" applyFill="1" applyBorder="1" applyAlignment="1">
      <alignment vertical="center" wrapText="1"/>
    </xf>
    <xf numFmtId="4" fontId="25" fillId="35" borderId="88" xfId="30" applyNumberFormat="1" applyFont="1" applyFill="1" applyBorder="1" applyAlignment="1">
      <alignment vertical="center" wrapText="1"/>
    </xf>
    <xf numFmtId="4" fontId="25" fillId="35" borderId="89" xfId="30" applyNumberFormat="1" applyFont="1" applyFill="1" applyBorder="1" applyAlignment="1">
      <alignment vertical="center" wrapText="1"/>
    </xf>
    <xf numFmtId="4" fontId="25" fillId="35" borderId="90" xfId="30" applyNumberFormat="1" applyFont="1" applyFill="1" applyBorder="1" applyAlignment="1">
      <alignment vertical="center" wrapText="1"/>
    </xf>
    <xf numFmtId="0" fontId="22" fillId="24" borderId="25" xfId="0" applyFont="1" applyFill="1" applyBorder="1"/>
    <xf numFmtId="0" fontId="26" fillId="0" borderId="60" xfId="0" applyFont="1" applyBorder="1" applyAlignment="1">
      <alignment horizontal="justify" vertical="center" wrapText="1"/>
    </xf>
    <xf numFmtId="0" fontId="26" fillId="0" borderId="97" xfId="0" applyFont="1" applyBorder="1" applyAlignment="1">
      <alignment horizontal="justify" vertical="center" wrapText="1"/>
    </xf>
    <xf numFmtId="0" fontId="25" fillId="0" borderId="31" xfId="0" applyFont="1" applyBorder="1" applyAlignment="1">
      <alignment horizontal="justify" vertical="center" wrapText="1"/>
    </xf>
    <xf numFmtId="0" fontId="25" fillId="0" borderId="97" xfId="0" applyFont="1" applyBorder="1" applyAlignment="1">
      <alignment horizontal="justify" vertical="center" wrapText="1"/>
    </xf>
    <xf numFmtId="0" fontId="25" fillId="19" borderId="31" xfId="0" applyFont="1" applyFill="1" applyBorder="1" applyAlignment="1">
      <alignment horizontal="justify" vertical="center" wrapText="1"/>
    </xf>
    <xf numFmtId="0" fontId="25" fillId="0" borderId="98" xfId="0" applyFont="1" applyBorder="1" applyAlignment="1">
      <alignment horizontal="justify" vertical="center" wrapText="1"/>
    </xf>
    <xf numFmtId="0" fontId="26" fillId="0" borderId="99" xfId="0" applyFont="1" applyBorder="1" applyAlignment="1">
      <alignment horizontal="justify" vertical="center" wrapText="1"/>
    </xf>
    <xf numFmtId="0" fontId="26" fillId="0" borderId="100" xfId="0" applyFont="1" applyBorder="1" applyAlignment="1">
      <alignment horizontal="justify" vertical="center" wrapText="1"/>
    </xf>
    <xf numFmtId="165" fontId="26" fillId="0" borderId="0" xfId="34" applyNumberFormat="1" applyFont="1" applyAlignment="1">
      <alignment vertical="center" wrapText="1"/>
    </xf>
    <xf numFmtId="4" fontId="28" fillId="33" borderId="16" xfId="0" applyNumberFormat="1" applyFont="1" applyFill="1" applyBorder="1" applyAlignment="1">
      <alignment horizontal="right" vertical="center" wrapText="1"/>
    </xf>
    <xf numFmtId="4" fontId="28" fillId="0" borderId="16" xfId="0" applyNumberFormat="1" applyFont="1" applyBorder="1" applyAlignment="1">
      <alignment horizontal="right" vertical="center" wrapText="1"/>
    </xf>
    <xf numFmtId="4" fontId="28" fillId="0" borderId="34" xfId="0" applyNumberFormat="1" applyFont="1" applyBorder="1" applyAlignment="1">
      <alignment horizontal="right" vertical="center" wrapText="1"/>
    </xf>
    <xf numFmtId="0" fontId="26" fillId="0" borderId="0" xfId="33" applyFont="1" applyAlignment="1">
      <alignment vertical="center"/>
    </xf>
    <xf numFmtId="0" fontId="26" fillId="0" borderId="0" xfId="33" applyFont="1" applyAlignment="1">
      <alignment horizontal="center" vertical="center"/>
    </xf>
    <xf numFmtId="0" fontId="26" fillId="0" borderId="0" xfId="33" applyFont="1" applyAlignment="1">
      <alignment horizontal="center" vertical="center" wrapText="1"/>
    </xf>
    <xf numFmtId="0" fontId="26" fillId="0" borderId="0" xfId="33" applyFont="1" applyAlignment="1">
      <alignment horizontal="left" vertical="center"/>
    </xf>
    <xf numFmtId="0" fontId="26" fillId="0" borderId="28" xfId="51" applyFont="1" applyBorder="1" applyAlignment="1">
      <alignment horizontal="left" vertical="center" wrapText="1"/>
    </xf>
    <xf numFmtId="4" fontId="55" fillId="33" borderId="28" xfId="51" applyNumberFormat="1" applyFont="1" applyFill="1" applyBorder="1" applyAlignment="1">
      <alignment horizontal="right" vertical="center" wrapText="1"/>
    </xf>
    <xf numFmtId="0" fontId="26" fillId="0" borderId="28" xfId="51" applyFont="1" applyBorder="1" applyAlignment="1">
      <alignment vertical="center" wrapText="1"/>
    </xf>
    <xf numFmtId="0" fontId="26" fillId="0" borderId="28" xfId="51" applyFont="1" applyBorder="1" applyAlignment="1">
      <alignment wrapText="1"/>
    </xf>
    <xf numFmtId="4" fontId="25" fillId="4" borderId="108" xfId="0" applyNumberFormat="1" applyFont="1" applyFill="1" applyBorder="1" applyAlignment="1">
      <alignment vertical="center"/>
    </xf>
    <xf numFmtId="4" fontId="26" fillId="0" borderId="35" xfId="0" applyNumberFormat="1" applyFont="1" applyBorder="1" applyAlignment="1">
      <alignment vertical="center"/>
    </xf>
    <xf numFmtId="4" fontId="25" fillId="4" borderId="109" xfId="0" applyNumberFormat="1" applyFont="1" applyFill="1" applyBorder="1" applyAlignment="1">
      <alignment vertical="center"/>
    </xf>
    <xf numFmtId="4" fontId="55" fillId="33" borderId="28" xfId="33" applyNumberFormat="1" applyFont="1" applyFill="1" applyBorder="1" applyAlignment="1">
      <alignment vertical="center" wrapText="1"/>
    </xf>
    <xf numFmtId="4" fontId="31" fillId="33" borderId="28" xfId="0" applyNumberFormat="1" applyFont="1" applyFill="1" applyBorder="1" applyAlignment="1">
      <alignment vertical="center" wrapText="1"/>
    </xf>
    <xf numFmtId="4" fontId="55" fillId="17" borderId="28" xfId="34" applyNumberFormat="1" applyFont="1" applyFill="1" applyBorder="1" applyAlignment="1">
      <alignment vertical="center" wrapText="1"/>
    </xf>
    <xf numFmtId="49" fontId="25" fillId="27" borderId="110" xfId="0" applyNumberFormat="1" applyFont="1" applyFill="1" applyBorder="1" applyAlignment="1">
      <alignment horizontal="center" vertical="center"/>
    </xf>
    <xf numFmtId="4" fontId="44" fillId="0" borderId="25" xfId="35" applyNumberFormat="1" applyFont="1" applyBorder="1" applyAlignment="1">
      <alignment horizontal="center" vertical="center" wrapText="1"/>
    </xf>
    <xf numFmtId="4" fontId="45" fillId="0" borderId="39" xfId="35" applyNumberFormat="1" applyFont="1" applyBorder="1" applyAlignment="1">
      <alignment horizontal="center" vertical="center" wrapText="1"/>
    </xf>
    <xf numFmtId="0" fontId="43" fillId="0" borderId="40" xfId="34" applyFont="1" applyBorder="1" applyAlignment="1">
      <alignment horizontal="center" vertical="center" wrapText="1"/>
    </xf>
    <xf numFmtId="49" fontId="43" fillId="0" borderId="39" xfId="34" applyNumberFormat="1" applyFont="1" applyBorder="1" applyAlignment="1">
      <alignment horizontal="center" vertical="center"/>
    </xf>
    <xf numFmtId="0" fontId="43" fillId="0" borderId="39" xfId="34" applyFont="1" applyBorder="1" applyAlignment="1">
      <alignment horizontal="center" vertical="center"/>
    </xf>
    <xf numFmtId="0" fontId="25" fillId="35" borderId="86" xfId="35" applyFont="1" applyFill="1" applyBorder="1" applyAlignment="1">
      <alignment horizontal="center" vertical="center" wrapText="1"/>
    </xf>
    <xf numFmtId="4" fontId="49" fillId="27" borderId="41" xfId="30" applyNumberFormat="1" applyFont="1" applyFill="1" applyBorder="1" applyAlignment="1">
      <alignment horizontal="center" vertical="center" wrapText="1"/>
    </xf>
    <xf numFmtId="168" fontId="49" fillId="30" borderId="41" xfId="30" applyNumberFormat="1" applyFont="1" applyFill="1" applyBorder="1" applyAlignment="1">
      <alignment horizontal="center" vertical="center" wrapText="1"/>
    </xf>
    <xf numFmtId="4" fontId="26" fillId="33" borderId="28" xfId="51" applyNumberFormat="1" applyFont="1" applyFill="1" applyBorder="1" applyAlignment="1">
      <alignment horizontal="right" vertical="center" wrapText="1"/>
    </xf>
    <xf numFmtId="4" fontId="26" fillId="0" borderId="28" xfId="51" applyNumberFormat="1" applyFont="1" applyBorder="1" applyAlignment="1">
      <alignment vertical="center" wrapText="1"/>
    </xf>
    <xf numFmtId="4" fontId="26" fillId="33" borderId="28" xfId="51" applyNumberFormat="1" applyFont="1" applyFill="1" applyBorder="1" applyAlignment="1">
      <alignment vertical="center" wrapText="1"/>
    </xf>
    <xf numFmtId="0" fontId="26" fillId="0" borderId="28" xfId="51" applyFont="1" applyBorder="1" applyAlignment="1">
      <alignment vertical="center"/>
    </xf>
    <xf numFmtId="166" fontId="26" fillId="0" borderId="28" xfId="51" applyNumberFormat="1" applyFont="1" applyBorder="1" applyAlignment="1">
      <alignment horizontal="right" vertical="center" wrapText="1"/>
    </xf>
    <xf numFmtId="0" fontId="26" fillId="31" borderId="28" xfId="51" applyFont="1" applyFill="1" applyBorder="1" applyAlignment="1">
      <alignment horizontal="left" vertical="center" wrapText="1"/>
    </xf>
    <xf numFmtId="4" fontId="26" fillId="0" borderId="28" xfId="51" applyNumberFormat="1" applyFont="1" applyBorder="1" applyAlignment="1">
      <alignment horizontal="right" vertical="center" wrapText="1"/>
    </xf>
    <xf numFmtId="0" fontId="26" fillId="0" borderId="28" xfId="51" applyFont="1" applyBorder="1" applyAlignment="1">
      <alignment horizontal="left" wrapText="1"/>
    </xf>
    <xf numFmtId="4" fontId="41" fillId="0" borderId="0" xfId="33" applyNumberFormat="1"/>
    <xf numFmtId="0" fontId="25" fillId="0" borderId="25" xfId="0" applyFont="1" applyBorder="1" applyAlignment="1">
      <alignment horizontal="center" vertical="center"/>
    </xf>
    <xf numFmtId="0" fontId="26" fillId="0" borderId="112" xfId="0" applyFont="1" applyBorder="1" applyAlignment="1">
      <alignment horizontal="justify" vertical="center" wrapText="1"/>
    </xf>
    <xf numFmtId="4" fontId="26" fillId="17" borderId="113" xfId="0" applyNumberFormat="1" applyFont="1" applyFill="1" applyBorder="1" applyAlignment="1">
      <alignment horizontal="right" vertical="center" wrapText="1"/>
    </xf>
    <xf numFmtId="4" fontId="26" fillId="33" borderId="64" xfId="0" applyNumberFormat="1" applyFont="1" applyFill="1" applyBorder="1" applyAlignment="1">
      <alignment horizontal="right" vertical="center" wrapText="1"/>
    </xf>
    <xf numFmtId="4" fontId="26" fillId="0" borderId="64" xfId="0" applyNumberFormat="1" applyFont="1" applyBorder="1" applyAlignment="1">
      <alignment horizontal="right" vertical="center" wrapText="1"/>
    </xf>
    <xf numFmtId="4" fontId="26" fillId="0" borderId="65" xfId="0" applyNumberFormat="1" applyFont="1" applyBorder="1" applyAlignment="1">
      <alignment horizontal="right" vertical="center" wrapText="1"/>
    </xf>
    <xf numFmtId="4" fontId="26" fillId="35" borderId="87" xfId="30" applyNumberFormat="1" applyFont="1" applyFill="1" applyBorder="1" applyAlignment="1">
      <alignment vertical="center" wrapText="1"/>
    </xf>
    <xf numFmtId="4" fontId="26" fillId="35" borderId="89" xfId="30" applyNumberFormat="1" applyFont="1" applyFill="1" applyBorder="1" applyAlignment="1">
      <alignment vertical="center" wrapText="1"/>
    </xf>
    <xf numFmtId="4" fontId="26" fillId="35" borderId="90" xfId="30" applyNumberFormat="1" applyFont="1" applyFill="1" applyBorder="1" applyAlignment="1">
      <alignment vertical="center" wrapText="1"/>
    </xf>
    <xf numFmtId="4" fontId="50" fillId="0" borderId="0" xfId="30" applyNumberFormat="1" applyFont="1"/>
    <xf numFmtId="4" fontId="55" fillId="32" borderId="28" xfId="51" applyNumberFormat="1" applyFont="1" applyFill="1" applyBorder="1" applyAlignment="1">
      <alignment horizontal="right" vertical="center" wrapText="1"/>
    </xf>
    <xf numFmtId="4" fontId="26" fillId="17" borderId="28" xfId="51" applyNumberFormat="1" applyFont="1" applyFill="1" applyBorder="1" applyAlignment="1">
      <alignment vertical="center" wrapText="1"/>
    </xf>
    <xf numFmtId="4" fontId="55" fillId="33" borderId="28" xfId="51" applyNumberFormat="1" applyFont="1" applyFill="1" applyBorder="1" applyAlignment="1">
      <alignment vertical="center" wrapText="1"/>
    </xf>
    <xf numFmtId="4" fontId="31" fillId="0" borderId="28" xfId="51" applyNumberFormat="1" applyFont="1" applyBorder="1" applyAlignment="1">
      <alignment vertical="center" wrapText="1"/>
    </xf>
    <xf numFmtId="0" fontId="55" fillId="0" borderId="28" xfId="51" applyFont="1" applyBorder="1" applyAlignment="1">
      <alignment horizontal="left" vertical="center" wrapText="1"/>
    </xf>
    <xf numFmtId="4" fontId="55" fillId="17" borderId="28" xfId="51" applyNumberFormat="1" applyFont="1" applyFill="1" applyBorder="1" applyAlignment="1">
      <alignment vertical="center" wrapText="1"/>
    </xf>
    <xf numFmtId="0" fontId="55" fillId="0" borderId="28" xfId="51" applyFont="1" applyBorder="1" applyAlignment="1">
      <alignment vertical="center" wrapText="1"/>
    </xf>
    <xf numFmtId="4" fontId="55" fillId="0" borderId="28" xfId="0" applyNumberFormat="1" applyFont="1" applyBorder="1" applyAlignment="1">
      <alignment vertical="center" wrapText="1"/>
    </xf>
    <xf numFmtId="0" fontId="55" fillId="31" borderId="28" xfId="51" applyFont="1" applyFill="1" applyBorder="1" applyAlignment="1">
      <alignment vertical="center" wrapText="1"/>
    </xf>
    <xf numFmtId="0" fontId="25" fillId="0" borderId="101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4" fontId="26" fillId="0" borderId="23" xfId="0" applyNumberFormat="1" applyFont="1" applyBorder="1" applyAlignment="1">
      <alignment vertical="center"/>
    </xf>
    <xf numFmtId="0" fontId="0" fillId="0" borderId="0" xfId="3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6" fillId="0" borderId="0" xfId="33" applyFont="1" applyAlignment="1">
      <alignment horizontal="right"/>
    </xf>
    <xf numFmtId="0" fontId="24" fillId="0" borderId="0" xfId="33" applyFont="1" applyAlignment="1">
      <alignment vertical="center"/>
    </xf>
    <xf numFmtId="0" fontId="31" fillId="0" borderId="0" xfId="33" applyFont="1" applyAlignment="1">
      <alignment vertical="center"/>
    </xf>
    <xf numFmtId="4" fontId="26" fillId="0" borderId="0" xfId="33" applyNumberFormat="1" applyFont="1" applyAlignment="1">
      <alignment vertical="center"/>
    </xf>
    <xf numFmtId="0" fontId="33" fillId="0" borderId="0" xfId="33" applyFont="1" applyAlignment="1">
      <alignment vertical="center"/>
    </xf>
    <xf numFmtId="0" fontId="50" fillId="0" borderId="0" xfId="0" applyFont="1" applyAlignment="1">
      <alignment vertical="center"/>
    </xf>
    <xf numFmtId="4" fontId="50" fillId="0" borderId="0" xfId="0" applyNumberFormat="1" applyFont="1" applyAlignment="1">
      <alignment vertical="center"/>
    </xf>
    <xf numFmtId="3" fontId="22" fillId="0" borderId="0" xfId="30" applyNumberFormat="1" applyFont="1"/>
    <xf numFmtId="0" fontId="26" fillId="0" borderId="45" xfId="0" applyFont="1" applyBorder="1" applyAlignment="1">
      <alignment horizontal="justify" vertical="center" wrapText="1"/>
    </xf>
    <xf numFmtId="4" fontId="26" fillId="17" borderId="114" xfId="0" applyNumberFormat="1" applyFont="1" applyFill="1" applyBorder="1" applyAlignment="1">
      <alignment horizontal="right" vertical="center" wrapText="1"/>
    </xf>
    <xf numFmtId="4" fontId="26" fillId="33" borderId="115" xfId="0" applyNumberFormat="1" applyFont="1" applyFill="1" applyBorder="1" applyAlignment="1">
      <alignment horizontal="right" vertical="center" wrapText="1"/>
    </xf>
    <xf numFmtId="4" fontId="26" fillId="0" borderId="115" xfId="0" applyNumberFormat="1" applyFont="1" applyBorder="1" applyAlignment="1">
      <alignment horizontal="right" vertical="center" wrapText="1"/>
    </xf>
    <xf numFmtId="4" fontId="26" fillId="0" borderId="116" xfId="0" applyNumberFormat="1" applyFont="1" applyBorder="1" applyAlignment="1">
      <alignment horizontal="right" vertical="center" wrapText="1"/>
    </xf>
    <xf numFmtId="3" fontId="59" fillId="0" borderId="0" xfId="30" applyNumberFormat="1" applyFont="1"/>
    <xf numFmtId="0" fontId="26" fillId="0" borderId="84" xfId="51" applyFont="1" applyBorder="1" applyAlignment="1">
      <alignment horizontal="left" vertical="center" wrapText="1"/>
    </xf>
    <xf numFmtId="0" fontId="22" fillId="0" borderId="0" xfId="30" applyFont="1"/>
    <xf numFmtId="170" fontId="41" fillId="0" borderId="0" xfId="30" applyNumberFormat="1"/>
    <xf numFmtId="170" fontId="50" fillId="0" borderId="0" xfId="30" applyNumberFormat="1" applyFont="1"/>
    <xf numFmtId="4" fontId="26" fillId="35" borderId="88" xfId="30" applyNumberFormat="1" applyFont="1" applyFill="1" applyBorder="1" applyAlignment="1">
      <alignment vertical="center" wrapText="1"/>
    </xf>
    <xf numFmtId="170" fontId="44" fillId="35" borderId="86" xfId="30" applyNumberFormat="1" applyFont="1" applyFill="1" applyBorder="1" applyAlignment="1">
      <alignment vertical="center" wrapText="1"/>
    </xf>
    <xf numFmtId="170" fontId="26" fillId="35" borderId="87" xfId="30" applyNumberFormat="1" applyFont="1" applyFill="1" applyBorder="1" applyAlignment="1">
      <alignment vertical="center" wrapText="1"/>
    </xf>
    <xf numFmtId="170" fontId="26" fillId="35" borderId="88" xfId="30" applyNumberFormat="1" applyFont="1" applyFill="1" applyBorder="1" applyAlignment="1">
      <alignment vertical="center" wrapText="1"/>
    </xf>
    <xf numFmtId="170" fontId="25" fillId="35" borderId="88" xfId="30" applyNumberFormat="1" applyFont="1" applyFill="1" applyBorder="1" applyAlignment="1">
      <alignment vertical="center" wrapText="1"/>
    </xf>
    <xf numFmtId="170" fontId="26" fillId="35" borderId="89" xfId="30" applyNumberFormat="1" applyFont="1" applyFill="1" applyBorder="1" applyAlignment="1">
      <alignment vertical="center" wrapText="1"/>
    </xf>
    <xf numFmtId="170" fontId="26" fillId="35" borderId="90" xfId="30" applyNumberFormat="1" applyFont="1" applyFill="1" applyBorder="1" applyAlignment="1">
      <alignment vertical="center" wrapText="1"/>
    </xf>
    <xf numFmtId="170" fontId="25" fillId="35" borderId="89" xfId="30" applyNumberFormat="1" applyFont="1" applyFill="1" applyBorder="1" applyAlignment="1">
      <alignment vertical="center" wrapText="1"/>
    </xf>
    <xf numFmtId="170" fontId="25" fillId="35" borderId="87" xfId="30" applyNumberFormat="1" applyFont="1" applyFill="1" applyBorder="1" applyAlignment="1">
      <alignment vertical="center" wrapText="1"/>
    </xf>
    <xf numFmtId="170" fontId="25" fillId="35" borderId="90" xfId="30" applyNumberFormat="1" applyFont="1" applyFill="1" applyBorder="1" applyAlignment="1">
      <alignment vertical="center" wrapText="1"/>
    </xf>
    <xf numFmtId="170" fontId="49" fillId="34" borderId="86" xfId="30" applyNumberFormat="1" applyFont="1" applyFill="1" applyBorder="1" applyAlignment="1">
      <alignment horizontal="right" vertical="center" wrapText="1"/>
    </xf>
    <xf numFmtId="0" fontId="0" fillId="0" borderId="0" xfId="30" applyFont="1" applyAlignment="1">
      <alignment vertical="center"/>
    </xf>
    <xf numFmtId="4" fontId="26" fillId="0" borderId="0" xfId="0" applyNumberFormat="1" applyFont="1" applyAlignment="1">
      <alignment vertical="center" wrapText="1"/>
    </xf>
    <xf numFmtId="4" fontId="31" fillId="0" borderId="0" xfId="33" applyNumberFormat="1" applyFont="1" applyAlignment="1">
      <alignment vertical="center"/>
    </xf>
    <xf numFmtId="0" fontId="56" fillId="31" borderId="28" xfId="34" applyFont="1" applyFill="1" applyBorder="1" applyAlignment="1">
      <alignment vertical="center" wrapText="1"/>
    </xf>
    <xf numFmtId="4" fontId="0" fillId="0" borderId="0" xfId="30" applyNumberFormat="1" applyFont="1" applyAlignment="1">
      <alignment horizontal="right"/>
    </xf>
    <xf numFmtId="4" fontId="43" fillId="0" borderId="0" xfId="34" applyNumberFormat="1" applyFont="1" applyAlignment="1">
      <alignment horizontal="right"/>
    </xf>
    <xf numFmtId="4" fontId="44" fillId="33" borderId="86" xfId="30" applyNumberFormat="1" applyFont="1" applyFill="1" applyBorder="1" applyAlignment="1">
      <alignment vertical="center" wrapText="1"/>
    </xf>
    <xf numFmtId="4" fontId="25" fillId="33" borderId="87" xfId="30" applyNumberFormat="1" applyFont="1" applyFill="1" applyBorder="1" applyAlignment="1">
      <alignment vertical="center" wrapText="1"/>
    </xf>
    <xf numFmtId="4" fontId="25" fillId="33" borderId="88" xfId="30" applyNumberFormat="1" applyFont="1" applyFill="1" applyBorder="1" applyAlignment="1">
      <alignment vertical="center" wrapText="1"/>
    </xf>
    <xf numFmtId="4" fontId="25" fillId="33" borderId="89" xfId="30" applyNumberFormat="1" applyFont="1" applyFill="1" applyBorder="1" applyAlignment="1">
      <alignment vertical="center" wrapText="1"/>
    </xf>
    <xf numFmtId="4" fontId="25" fillId="33" borderId="93" xfId="30" applyNumberFormat="1" applyFont="1" applyFill="1" applyBorder="1" applyAlignment="1">
      <alignment vertical="center" wrapText="1"/>
    </xf>
    <xf numFmtId="4" fontId="25" fillId="33" borderId="90" xfId="30" applyNumberFormat="1" applyFont="1" applyFill="1" applyBorder="1" applyAlignment="1">
      <alignment vertical="center" wrapText="1"/>
    </xf>
    <xf numFmtId="4" fontId="25" fillId="33" borderId="91" xfId="30" applyNumberFormat="1" applyFont="1" applyFill="1" applyBorder="1" applyAlignment="1">
      <alignment vertical="center" wrapText="1"/>
    </xf>
    <xf numFmtId="4" fontId="49" fillId="30" borderId="41" xfId="30" applyNumberFormat="1" applyFont="1" applyFill="1" applyBorder="1" applyAlignment="1">
      <alignment horizontal="right" vertical="center" wrapText="1"/>
    </xf>
    <xf numFmtId="0" fontId="0" fillId="0" borderId="0" xfId="33" applyFont="1"/>
    <xf numFmtId="49" fontId="26" fillId="0" borderId="28" xfId="51" applyNumberFormat="1" applyFont="1" applyBorder="1" applyAlignment="1">
      <alignment horizontal="center" vertical="center" wrapText="1"/>
    </xf>
    <xf numFmtId="4" fontId="25" fillId="25" borderId="98" xfId="0" applyNumberFormat="1" applyFont="1" applyFill="1" applyBorder="1" applyAlignment="1">
      <alignment vertical="center"/>
    </xf>
    <xf numFmtId="4" fontId="25" fillId="25" borderId="60" xfId="0" applyNumberFormat="1" applyFont="1" applyFill="1" applyBorder="1" applyAlignment="1">
      <alignment vertical="center"/>
    </xf>
    <xf numFmtId="4" fontId="25" fillId="24" borderId="70" xfId="0" applyNumberFormat="1" applyFont="1" applyFill="1" applyBorder="1" applyAlignment="1">
      <alignment vertical="center"/>
    </xf>
    <xf numFmtId="4" fontId="25" fillId="33" borderId="117" xfId="0" applyNumberFormat="1" applyFont="1" applyFill="1" applyBorder="1" applyAlignment="1">
      <alignment vertical="center"/>
    </xf>
    <xf numFmtId="4" fontId="25" fillId="33" borderId="118" xfId="0" applyNumberFormat="1" applyFont="1" applyFill="1" applyBorder="1" applyAlignment="1">
      <alignment vertical="center"/>
    </xf>
    <xf numFmtId="4" fontId="25" fillId="24" borderId="68" xfId="0" applyNumberFormat="1" applyFont="1" applyFill="1" applyBorder="1" applyAlignment="1">
      <alignment vertical="center"/>
    </xf>
    <xf numFmtId="0" fontId="24" fillId="37" borderId="25" xfId="0" applyFont="1" applyFill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0" xfId="33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25" fillId="0" borderId="28" xfId="33" applyFont="1" applyBorder="1" applyAlignment="1">
      <alignment horizontal="center" vertical="center" wrapText="1"/>
    </xf>
    <xf numFmtId="49" fontId="25" fillId="0" borderId="28" xfId="33" applyNumberFormat="1" applyFont="1" applyBorder="1" applyAlignment="1">
      <alignment horizontal="center" vertical="center" wrapText="1"/>
    </xf>
    <xf numFmtId="0" fontId="25" fillId="24" borderId="28" xfId="33" applyFont="1" applyFill="1" applyBorder="1" applyAlignment="1">
      <alignment horizontal="center" vertical="center" wrapText="1"/>
    </xf>
    <xf numFmtId="49" fontId="25" fillId="24" borderId="28" xfId="33" applyNumberFormat="1" applyFont="1" applyFill="1" applyBorder="1" applyAlignment="1">
      <alignment horizontal="center" vertical="center" wrapText="1"/>
    </xf>
    <xf numFmtId="0" fontId="25" fillId="24" borderId="28" xfId="33" applyFont="1" applyFill="1" applyBorder="1" applyAlignment="1">
      <alignment horizontal="left" vertical="center" wrapText="1"/>
    </xf>
    <xf numFmtId="4" fontId="25" fillId="24" borderId="28" xfId="33" applyNumberFormat="1" applyFont="1" applyFill="1" applyBorder="1" applyAlignment="1">
      <alignment vertical="center" wrapText="1"/>
    </xf>
    <xf numFmtId="0" fontId="25" fillId="4" borderId="28" xfId="33" applyFont="1" applyFill="1" applyBorder="1" applyAlignment="1">
      <alignment horizontal="left" vertical="center" wrapText="1"/>
    </xf>
    <xf numFmtId="4" fontId="25" fillId="4" borderId="28" xfId="33" applyNumberFormat="1" applyFont="1" applyFill="1" applyBorder="1" applyAlignment="1">
      <alignment vertical="center" wrapText="1"/>
    </xf>
    <xf numFmtId="0" fontId="26" fillId="0" borderId="28" xfId="33" applyFont="1" applyBorder="1" applyAlignment="1">
      <alignment horizontal="left" vertical="center" wrapText="1"/>
    </xf>
    <xf numFmtId="4" fontId="26" fillId="17" borderId="28" xfId="33" applyNumberFormat="1" applyFont="1" applyFill="1" applyBorder="1" applyAlignment="1">
      <alignment vertical="center" wrapText="1"/>
    </xf>
    <xf numFmtId="4" fontId="26" fillId="17" borderId="28" xfId="34" applyNumberFormat="1" applyFont="1" applyFill="1" applyBorder="1" applyAlignment="1">
      <alignment vertical="center" wrapText="1"/>
    </xf>
    <xf numFmtId="4" fontId="25" fillId="4" borderId="28" xfId="34" applyNumberFormat="1" applyFont="1" applyFill="1" applyBorder="1" applyAlignment="1">
      <alignment vertical="center" wrapText="1"/>
    </xf>
    <xf numFmtId="0" fontId="25" fillId="4" borderId="28" xfId="33" applyFont="1" applyFill="1" applyBorder="1" applyAlignment="1">
      <alignment vertical="center" wrapText="1"/>
    </xf>
    <xf numFmtId="49" fontId="25" fillId="38" borderId="28" xfId="34" applyNumberFormat="1" applyFont="1" applyFill="1" applyBorder="1" applyAlignment="1">
      <alignment horizontal="center" vertical="center" wrapText="1"/>
    </xf>
    <xf numFmtId="0" fontId="25" fillId="4" borderId="28" xfId="34" applyFont="1" applyFill="1" applyBorder="1" applyAlignment="1">
      <alignment horizontal="left" vertical="center" wrapText="1"/>
    </xf>
    <xf numFmtId="0" fontId="30" fillId="0" borderId="28" xfId="36" applyFont="1" applyBorder="1" applyAlignment="1">
      <alignment horizontal="left" vertical="center" wrapText="1"/>
    </xf>
    <xf numFmtId="4" fontId="31" fillId="17" borderId="28" xfId="33" applyNumberFormat="1" applyFont="1" applyFill="1" applyBorder="1" applyAlignment="1">
      <alignment horizontal="right" vertical="center" wrapText="1"/>
    </xf>
    <xf numFmtId="4" fontId="31" fillId="0" borderId="28" xfId="33" applyNumberFormat="1" applyFont="1" applyBorder="1" applyAlignment="1">
      <alignment horizontal="right" vertical="center" wrapText="1"/>
    </xf>
    <xf numFmtId="4" fontId="53" fillId="0" borderId="28" xfId="0" applyNumberFormat="1" applyFont="1" applyBorder="1" applyAlignment="1">
      <alignment wrapText="1"/>
    </xf>
    <xf numFmtId="4" fontId="31" fillId="17" borderId="28" xfId="34" applyNumberFormat="1" applyFont="1" applyFill="1" applyBorder="1" applyAlignment="1">
      <alignment vertical="center" wrapText="1"/>
    </xf>
    <xf numFmtId="4" fontId="31" fillId="33" borderId="28" xfId="34" applyNumberFormat="1" applyFont="1" applyFill="1" applyBorder="1" applyAlignment="1">
      <alignment vertical="center" wrapText="1"/>
    </xf>
    <xf numFmtId="4" fontId="31" fillId="0" borderId="28" xfId="34" applyNumberFormat="1" applyFont="1" applyBorder="1" applyAlignment="1">
      <alignment vertical="center" wrapText="1"/>
    </xf>
    <xf numFmtId="4" fontId="55" fillId="0" borderId="28" xfId="51" applyNumberFormat="1" applyFont="1" applyBorder="1" applyAlignment="1">
      <alignment vertical="center" wrapText="1"/>
    </xf>
    <xf numFmtId="4" fontId="55" fillId="0" borderId="28" xfId="0" applyNumberFormat="1" applyFont="1" applyBorder="1" applyAlignment="1">
      <alignment wrapText="1"/>
    </xf>
    <xf numFmtId="4" fontId="55" fillId="36" borderId="28" xfId="51" applyNumberFormat="1" applyFont="1" applyFill="1" applyBorder="1" applyAlignment="1">
      <alignment vertical="center" wrapText="1"/>
    </xf>
    <xf numFmtId="4" fontId="55" fillId="0" borderId="28" xfId="34" applyNumberFormat="1" applyFont="1" applyBorder="1" applyAlignment="1">
      <alignment vertical="center" wrapText="1"/>
    </xf>
    <xf numFmtId="0" fontId="31" fillId="0" borderId="28" xfId="34" applyFont="1" applyBorder="1" applyAlignment="1">
      <alignment horizontal="left" vertical="center" wrapText="1"/>
    </xf>
    <xf numFmtId="0" fontId="31" fillId="0" borderId="28" xfId="34" applyFont="1" applyBorder="1" applyAlignment="1">
      <alignment vertical="center" wrapText="1"/>
    </xf>
    <xf numFmtId="4" fontId="31" fillId="17" borderId="28" xfId="33" applyNumberFormat="1" applyFont="1" applyFill="1" applyBorder="1" applyAlignment="1">
      <alignment vertical="center" wrapText="1"/>
    </xf>
    <xf numFmtId="4" fontId="31" fillId="33" borderId="28" xfId="33" applyNumberFormat="1" applyFont="1" applyFill="1" applyBorder="1" applyAlignment="1">
      <alignment vertical="center" wrapText="1"/>
    </xf>
    <xf numFmtId="4" fontId="31" fillId="0" borderId="28" xfId="33" applyNumberFormat="1" applyFont="1" applyBorder="1" applyAlignment="1">
      <alignment vertical="center" wrapText="1"/>
    </xf>
    <xf numFmtId="4" fontId="55" fillId="0" borderId="28" xfId="34" applyNumberFormat="1" applyFont="1" applyBorder="1" applyAlignment="1">
      <alignment horizontal="right" vertical="center" wrapText="1"/>
    </xf>
    <xf numFmtId="4" fontId="31" fillId="0" borderId="28" xfId="34" applyNumberFormat="1" applyFont="1" applyBorder="1" applyAlignment="1">
      <alignment horizontal="right" vertical="center" wrapText="1"/>
    </xf>
    <xf numFmtId="4" fontId="25" fillId="4" borderId="28" xfId="34" applyNumberFormat="1" applyFont="1" applyFill="1" applyBorder="1" applyAlignment="1">
      <alignment horizontal="right" vertical="center" wrapText="1"/>
    </xf>
    <xf numFmtId="4" fontId="55" fillId="0" borderId="28" xfId="33" applyNumberFormat="1" applyFont="1" applyBorder="1" applyAlignment="1">
      <alignment vertical="center" wrapText="1"/>
    </xf>
    <xf numFmtId="4" fontId="31" fillId="17" borderId="28" xfId="0" applyNumberFormat="1" applyFont="1" applyFill="1" applyBorder="1" applyAlignment="1">
      <alignment vertical="center" wrapText="1"/>
    </xf>
    <xf numFmtId="4" fontId="31" fillId="0" borderId="28" xfId="0" applyNumberFormat="1" applyFont="1" applyBorder="1" applyAlignment="1">
      <alignment vertical="center" wrapText="1"/>
    </xf>
    <xf numFmtId="4" fontId="26" fillId="25" borderId="28" xfId="34" applyNumberFormat="1" applyFont="1" applyFill="1" applyBorder="1" applyAlignment="1">
      <alignment vertical="center" wrapText="1"/>
    </xf>
    <xf numFmtId="0" fontId="25" fillId="4" borderId="28" xfId="34" applyFont="1" applyFill="1" applyBorder="1" applyAlignment="1">
      <alignment vertical="center" wrapText="1"/>
    </xf>
    <xf numFmtId="4" fontId="55" fillId="36" borderId="28" xfId="33" applyNumberFormat="1" applyFont="1" applyFill="1" applyBorder="1" applyAlignment="1">
      <alignment vertical="center" wrapText="1"/>
    </xf>
    <xf numFmtId="4" fontId="25" fillId="32" borderId="28" xfId="34" applyNumberFormat="1" applyFont="1" applyFill="1" applyBorder="1" applyAlignment="1">
      <alignment vertical="center" wrapText="1"/>
    </xf>
    <xf numFmtId="4" fontId="25" fillId="33" borderId="28" xfId="34" applyNumberFormat="1" applyFont="1" applyFill="1" applyBorder="1" applyAlignment="1">
      <alignment vertical="center" wrapText="1"/>
    </xf>
    <xf numFmtId="4" fontId="55" fillId="32" borderId="28" xfId="51" applyNumberFormat="1" applyFont="1" applyFill="1" applyBorder="1" applyAlignment="1">
      <alignment vertical="center" wrapText="1"/>
    </xf>
    <xf numFmtId="4" fontId="55" fillId="32" borderId="28" xfId="33" applyNumberFormat="1" applyFont="1" applyFill="1" applyBorder="1" applyAlignment="1">
      <alignment vertical="center" wrapText="1"/>
    </xf>
    <xf numFmtId="4" fontId="53" fillId="0" borderId="28" xfId="33" applyNumberFormat="1" applyFont="1" applyBorder="1" applyAlignment="1">
      <alignment vertical="center" wrapText="1"/>
    </xf>
    <xf numFmtId="4" fontId="26" fillId="32" borderId="28" xfId="33" applyNumberFormat="1" applyFont="1" applyFill="1" applyBorder="1" applyAlignment="1">
      <alignment vertical="center" wrapText="1"/>
    </xf>
    <xf numFmtId="4" fontId="25" fillId="38" borderId="28" xfId="34" applyNumberFormat="1" applyFont="1" applyFill="1" applyBorder="1" applyAlignment="1">
      <alignment horizontal="center" vertical="center" wrapText="1"/>
    </xf>
    <xf numFmtId="4" fontId="25" fillId="4" borderId="28" xfId="34" applyNumberFormat="1" applyFont="1" applyFill="1" applyBorder="1" applyAlignment="1">
      <alignment horizontal="left" vertical="center" wrapText="1"/>
    </xf>
    <xf numFmtId="4" fontId="25" fillId="4" borderId="28" xfId="34" applyNumberFormat="1" applyFont="1" applyFill="1" applyBorder="1" applyAlignment="1">
      <alignment vertical="top" wrapText="1"/>
    </xf>
    <xf numFmtId="0" fontId="22" fillId="15" borderId="28" xfId="33" applyFont="1" applyFill="1" applyBorder="1" applyAlignment="1">
      <alignment horizontal="left"/>
    </xf>
    <xf numFmtId="49" fontId="24" fillId="15" borderId="28" xfId="33" applyNumberFormat="1" applyFont="1" applyFill="1" applyBorder="1" applyAlignment="1">
      <alignment horizontal="center"/>
    </xf>
    <xf numFmtId="4" fontId="25" fillId="15" borderId="28" xfId="33" applyNumberFormat="1" applyFont="1" applyFill="1" applyBorder="1" applyAlignment="1">
      <alignment vertical="center" wrapText="1"/>
    </xf>
    <xf numFmtId="0" fontId="26" fillId="0" borderId="28" xfId="34" applyFont="1" applyBorder="1" applyAlignment="1">
      <alignment wrapText="1"/>
    </xf>
    <xf numFmtId="0" fontId="25" fillId="4" borderId="28" xfId="34" applyFont="1" applyFill="1" applyBorder="1" applyAlignment="1">
      <alignment horizontal="left" wrapText="1"/>
    </xf>
    <xf numFmtId="0" fontId="25" fillId="24" borderId="28" xfId="33" applyFont="1" applyFill="1" applyBorder="1" applyAlignment="1">
      <alignment horizontal="center" wrapText="1"/>
    </xf>
    <xf numFmtId="49" fontId="25" fillId="24" borderId="28" xfId="33" applyNumberFormat="1" applyFont="1" applyFill="1" applyBorder="1" applyAlignment="1">
      <alignment horizontal="center" wrapText="1"/>
    </xf>
    <xf numFmtId="0" fontId="25" fillId="24" borderId="28" xfId="33" applyFont="1" applyFill="1" applyBorder="1" applyAlignment="1">
      <alignment horizontal="left" wrapText="1"/>
    </xf>
    <xf numFmtId="0" fontId="25" fillId="4" borderId="28" xfId="33" applyFont="1" applyFill="1" applyBorder="1" applyAlignment="1">
      <alignment horizontal="left" wrapText="1"/>
    </xf>
    <xf numFmtId="49" fontId="25" fillId="38" borderId="28" xfId="33" applyNumberFormat="1" applyFont="1" applyFill="1" applyBorder="1" applyAlignment="1">
      <alignment horizontal="center" wrapText="1"/>
    </xf>
    <xf numFmtId="0" fontId="25" fillId="4" borderId="28" xfId="34" applyFont="1" applyFill="1" applyBorder="1" applyAlignment="1">
      <alignment wrapText="1"/>
    </xf>
    <xf numFmtId="166" fontId="55" fillId="33" borderId="28" xfId="51" applyNumberFormat="1" applyFont="1" applyFill="1" applyBorder="1" applyAlignment="1">
      <alignment horizontal="right" vertical="center" wrapText="1"/>
    </xf>
    <xf numFmtId="166" fontId="55" fillId="0" borderId="28" xfId="51" applyNumberFormat="1" applyFont="1" applyBorder="1" applyAlignment="1">
      <alignment horizontal="right" vertical="center" wrapText="1"/>
    </xf>
    <xf numFmtId="166" fontId="55" fillId="0" borderId="28" xfId="0" applyNumberFormat="1" applyFont="1" applyBorder="1" applyAlignment="1">
      <alignment vertical="center" wrapText="1"/>
    </xf>
    <xf numFmtId="0" fontId="55" fillId="31" borderId="28" xfId="51" applyFont="1" applyFill="1" applyBorder="1" applyAlignment="1">
      <alignment wrapText="1"/>
    </xf>
    <xf numFmtId="4" fontId="55" fillId="31" borderId="28" xfId="51" applyNumberFormat="1" applyFont="1" applyFill="1" applyBorder="1" applyAlignment="1">
      <alignment horizontal="right" wrapText="1"/>
    </xf>
    <xf numFmtId="0" fontId="26" fillId="0" borderId="28" xfId="34" applyFont="1" applyBorder="1" applyAlignment="1">
      <alignment horizontal="left" wrapText="1"/>
    </xf>
    <xf numFmtId="0" fontId="25" fillId="27" borderId="28" xfId="33" applyFont="1" applyFill="1" applyBorder="1" applyAlignment="1">
      <alignment horizontal="left" wrapText="1"/>
    </xf>
    <xf numFmtId="0" fontId="25" fillId="27" borderId="28" xfId="33" applyFont="1" applyFill="1" applyBorder="1" applyAlignment="1">
      <alignment horizontal="left" vertical="center" wrapText="1"/>
    </xf>
    <xf numFmtId="0" fontId="25" fillId="0" borderId="28" xfId="34" applyFont="1" applyBorder="1" applyAlignment="1">
      <alignment wrapText="1"/>
    </xf>
    <xf numFmtId="49" fontId="25" fillId="38" borderId="28" xfId="34" applyNumberFormat="1" applyFont="1" applyFill="1" applyBorder="1" applyAlignment="1">
      <alignment horizontal="center" wrapText="1"/>
    </xf>
    <xf numFmtId="0" fontId="25" fillId="24" borderId="28" xfId="33" applyFont="1" applyFill="1" applyBorder="1" applyAlignment="1">
      <alignment horizontal="center" vertical="top" wrapText="1"/>
    </xf>
    <xf numFmtId="49" fontId="25" fillId="24" borderId="28" xfId="33" applyNumberFormat="1" applyFont="1" applyFill="1" applyBorder="1" applyAlignment="1">
      <alignment horizontal="center" vertical="top" wrapText="1"/>
    </xf>
    <xf numFmtId="0" fontId="25" fillId="24" borderId="28" xfId="33" applyFont="1" applyFill="1" applyBorder="1" applyAlignment="1">
      <alignment vertical="top" wrapText="1"/>
    </xf>
    <xf numFmtId="49" fontId="25" fillId="38" borderId="28" xfId="33" applyNumberFormat="1" applyFont="1" applyFill="1" applyBorder="1" applyAlignment="1">
      <alignment horizontal="center" vertical="top" wrapText="1"/>
    </xf>
    <xf numFmtId="49" fontId="25" fillId="38" borderId="28" xfId="34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vertical="center" wrapText="1"/>
    </xf>
    <xf numFmtId="4" fontId="25" fillId="4" borderId="119" xfId="0" applyNumberFormat="1" applyFont="1" applyFill="1" applyBorder="1" applyAlignment="1">
      <alignment vertical="center"/>
    </xf>
    <xf numFmtId="0" fontId="25" fillId="4" borderId="120" xfId="0" applyFont="1" applyFill="1" applyBorder="1" applyAlignment="1">
      <alignment vertical="center"/>
    </xf>
    <xf numFmtId="0" fontId="25" fillId="4" borderId="120" xfId="0" applyFont="1" applyFill="1" applyBorder="1" applyAlignment="1">
      <alignment horizontal="center" vertical="center"/>
    </xf>
    <xf numFmtId="0" fontId="25" fillId="4" borderId="121" xfId="0" applyFont="1" applyFill="1" applyBorder="1" applyAlignment="1">
      <alignment horizontal="center" vertical="center"/>
    </xf>
    <xf numFmtId="0" fontId="26" fillId="0" borderId="122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6" fillId="0" borderId="124" xfId="0" applyFont="1" applyBorder="1" applyAlignment="1">
      <alignment vertical="center"/>
    </xf>
    <xf numFmtId="4" fontId="25" fillId="4" borderId="30" xfId="0" applyNumberFormat="1" applyFont="1" applyFill="1" applyBorder="1" applyAlignment="1">
      <alignment vertical="center"/>
    </xf>
    <xf numFmtId="4" fontId="25" fillId="4" borderId="125" xfId="0" applyNumberFormat="1" applyFont="1" applyFill="1" applyBorder="1" applyAlignment="1">
      <alignment vertical="center"/>
    </xf>
    <xf numFmtId="4" fontId="25" fillId="4" borderId="126" xfId="0" applyNumberFormat="1" applyFont="1" applyFill="1" applyBorder="1" applyAlignment="1">
      <alignment vertical="center"/>
    </xf>
    <xf numFmtId="4" fontId="25" fillId="4" borderId="93" xfId="0" applyNumberFormat="1" applyFont="1" applyFill="1" applyBorder="1" applyAlignment="1">
      <alignment vertical="center"/>
    </xf>
    <xf numFmtId="4" fontId="26" fillId="0" borderId="36" xfId="0" applyNumberFormat="1" applyFont="1" applyBorder="1" applyAlignment="1">
      <alignment vertical="center"/>
    </xf>
    <xf numFmtId="4" fontId="25" fillId="0" borderId="0" xfId="0" applyNumberFormat="1" applyFont="1"/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top" wrapText="1"/>
    </xf>
    <xf numFmtId="4" fontId="26" fillId="36" borderId="28" xfId="33" applyNumberFormat="1" applyFont="1" applyFill="1" applyBorder="1" applyAlignment="1">
      <alignment vertical="center" wrapText="1"/>
    </xf>
    <xf numFmtId="4" fontId="25" fillId="33" borderId="28" xfId="0" applyNumberFormat="1" applyFont="1" applyFill="1" applyBorder="1" applyAlignment="1">
      <alignment horizontal="center" vertical="center" wrapText="1"/>
    </xf>
    <xf numFmtId="0" fontId="25" fillId="32" borderId="28" xfId="0" applyFont="1" applyFill="1" applyBorder="1" applyAlignment="1">
      <alignment horizontal="center" vertical="center" wrapText="1"/>
    </xf>
    <xf numFmtId="0" fontId="25" fillId="0" borderId="127" xfId="0" applyFont="1" applyBorder="1" applyAlignment="1">
      <alignment horizontal="justify" vertical="center" wrapText="1"/>
    </xf>
    <xf numFmtId="4" fontId="25" fillId="17" borderId="127" xfId="0" applyNumberFormat="1" applyFont="1" applyFill="1" applyBorder="1" applyAlignment="1">
      <alignment horizontal="right" vertical="center" wrapText="1"/>
    </xf>
    <xf numFmtId="4" fontId="25" fillId="19" borderId="19" xfId="0" applyNumberFormat="1" applyFont="1" applyFill="1" applyBorder="1" applyAlignment="1">
      <alignment horizontal="right" vertical="center" wrapText="1"/>
    </xf>
    <xf numFmtId="0" fontId="25" fillId="19" borderId="25" xfId="0" applyFont="1" applyFill="1" applyBorder="1" applyAlignment="1">
      <alignment horizontal="center" vertical="center" wrapText="1"/>
    </xf>
    <xf numFmtId="4" fontId="25" fillId="40" borderId="44" xfId="0" applyNumberFormat="1" applyFont="1" applyFill="1" applyBorder="1" applyAlignment="1">
      <alignment horizontal="right" vertical="center" wrapText="1"/>
    </xf>
    <xf numFmtId="4" fontId="25" fillId="0" borderId="44" xfId="0" applyNumberFormat="1" applyFont="1" applyBorder="1" applyAlignment="1">
      <alignment horizontal="right" vertical="center" wrapText="1"/>
    </xf>
    <xf numFmtId="4" fontId="25" fillId="0" borderId="128" xfId="0" applyNumberFormat="1" applyFont="1" applyBorder="1" applyAlignment="1">
      <alignment horizontal="right" vertical="center" wrapText="1"/>
    </xf>
    <xf numFmtId="0" fontId="24" fillId="37" borderId="26" xfId="0" applyFont="1" applyFill="1" applyBorder="1" applyAlignment="1">
      <alignment horizontal="center" vertical="center"/>
    </xf>
    <xf numFmtId="0" fontId="24" fillId="37" borderId="27" xfId="0" applyFont="1" applyFill="1" applyBorder="1" applyAlignment="1">
      <alignment horizontal="center" vertical="center"/>
    </xf>
    <xf numFmtId="4" fontId="22" fillId="26" borderId="25" xfId="0" applyNumberFormat="1" applyFont="1" applyFill="1" applyBorder="1" applyAlignment="1">
      <alignment vertical="center"/>
    </xf>
    <xf numFmtId="3" fontId="24" fillId="8" borderId="129" xfId="0" applyNumberFormat="1" applyFont="1" applyFill="1" applyBorder="1" applyAlignment="1">
      <alignment vertical="center"/>
    </xf>
    <xf numFmtId="3" fontId="24" fillId="8" borderId="26" xfId="0" applyNumberFormat="1" applyFont="1" applyFill="1" applyBorder="1" applyAlignment="1">
      <alignment vertical="center"/>
    </xf>
    <xf numFmtId="3" fontId="24" fillId="8" borderId="27" xfId="0" applyNumberFormat="1" applyFont="1" applyFill="1" applyBorder="1" applyAlignment="1">
      <alignment vertical="center"/>
    </xf>
    <xf numFmtId="0" fontId="25" fillId="32" borderId="41" xfId="35" applyFont="1" applyFill="1" applyBorder="1" applyAlignment="1">
      <alignment horizontal="center" vertical="center" wrapText="1"/>
    </xf>
    <xf numFmtId="4" fontId="26" fillId="32" borderId="38" xfId="30" applyNumberFormat="1" applyFont="1" applyFill="1" applyBorder="1" applyAlignment="1">
      <alignment vertical="center" wrapText="1"/>
    </xf>
    <xf numFmtId="4" fontId="26" fillId="32" borderId="48" xfId="30" applyNumberFormat="1" applyFont="1" applyFill="1" applyBorder="1" applyAlignment="1">
      <alignment vertical="center" wrapText="1"/>
    </xf>
    <xf numFmtId="4" fontId="26" fillId="32" borderId="53" xfId="30" applyNumberFormat="1" applyFont="1" applyFill="1" applyBorder="1" applyAlignment="1">
      <alignment vertical="center" wrapText="1"/>
    </xf>
    <xf numFmtId="4" fontId="26" fillId="32" borderId="92" xfId="30" applyNumberFormat="1" applyFont="1" applyFill="1" applyBorder="1" applyAlignment="1">
      <alignment vertical="center" wrapText="1"/>
    </xf>
    <xf numFmtId="4" fontId="26" fillId="32" borderId="57" xfId="30" applyNumberFormat="1" applyFont="1" applyFill="1" applyBorder="1" applyAlignment="1">
      <alignment vertical="center" wrapText="1"/>
    </xf>
    <xf numFmtId="4" fontId="26" fillId="32" borderId="62" xfId="30" applyNumberFormat="1" applyFont="1" applyFill="1" applyBorder="1" applyAlignment="1">
      <alignment vertical="center" wrapText="1"/>
    </xf>
    <xf numFmtId="0" fontId="25" fillId="33" borderId="40" xfId="56" applyFont="1" applyFill="1" applyBorder="1" applyAlignment="1">
      <alignment horizontal="center" vertical="center" wrapText="1"/>
    </xf>
    <xf numFmtId="0" fontId="60" fillId="35" borderId="86" xfId="35" applyFont="1" applyFill="1" applyBorder="1" applyAlignment="1">
      <alignment horizontal="center" vertical="center" wrapText="1"/>
    </xf>
    <xf numFmtId="0" fontId="26" fillId="0" borderId="84" xfId="34" applyFont="1" applyBorder="1" applyAlignment="1">
      <alignment horizontal="center" vertical="center" wrapText="1"/>
    </xf>
    <xf numFmtId="0" fontId="31" fillId="0" borderId="28" xfId="51" applyFont="1" applyBorder="1" applyAlignment="1">
      <alignment horizontal="left" vertical="center" wrapText="1"/>
    </xf>
    <xf numFmtId="4" fontId="26" fillId="33" borderId="28" xfId="60" applyNumberFormat="1" applyFont="1" applyFill="1" applyBorder="1" applyAlignment="1">
      <alignment vertical="center" wrapText="1"/>
    </xf>
    <xf numFmtId="4" fontId="26" fillId="0" borderId="28" xfId="60" applyNumberFormat="1" applyFont="1" applyBorder="1" applyAlignment="1">
      <alignment vertical="center" wrapText="1"/>
    </xf>
    <xf numFmtId="4" fontId="26" fillId="0" borderId="52" xfId="60" applyNumberFormat="1" applyFont="1" applyBorder="1" applyAlignment="1">
      <alignment vertical="center" wrapText="1"/>
    </xf>
    <xf numFmtId="4" fontId="26" fillId="31" borderId="28" xfId="60" applyNumberFormat="1" applyFont="1" applyFill="1" applyBorder="1" applyAlignment="1">
      <alignment vertical="center" wrapText="1"/>
    </xf>
    <xf numFmtId="0" fontId="26" fillId="0" borderId="21" xfId="0" applyFont="1" applyBorder="1" applyAlignment="1">
      <alignment horizontal="center" vertical="center"/>
    </xf>
    <xf numFmtId="49" fontId="25" fillId="27" borderId="32" xfId="0" applyNumberFormat="1" applyFont="1" applyFill="1" applyBorder="1" applyAlignment="1">
      <alignment horizontal="center" vertical="center"/>
    </xf>
    <xf numFmtId="49" fontId="25" fillId="4" borderId="32" xfId="0" applyNumberFormat="1" applyFont="1" applyFill="1" applyBorder="1" applyAlignment="1">
      <alignment horizontal="center" vertical="center"/>
    </xf>
    <xf numFmtId="4" fontId="25" fillId="4" borderId="131" xfId="0" applyNumberFormat="1" applyFont="1" applyFill="1" applyBorder="1" applyAlignment="1">
      <alignment vertical="center"/>
    </xf>
    <xf numFmtId="4" fontId="25" fillId="4" borderId="132" xfId="0" applyNumberFormat="1" applyFont="1" applyFill="1" applyBorder="1" applyAlignment="1">
      <alignment vertical="center"/>
    </xf>
    <xf numFmtId="4" fontId="25" fillId="4" borderId="133" xfId="0" applyNumberFormat="1" applyFont="1" applyFill="1" applyBorder="1" applyAlignment="1">
      <alignment vertical="center"/>
    </xf>
    <xf numFmtId="4" fontId="25" fillId="24" borderId="134" xfId="0" applyNumberFormat="1" applyFont="1" applyFill="1" applyBorder="1" applyAlignment="1">
      <alignment vertical="center"/>
    </xf>
    <xf numFmtId="0" fontId="25" fillId="32" borderId="40" xfId="0" applyFont="1" applyFill="1" applyBorder="1" applyAlignment="1">
      <alignment horizontal="center" vertical="center" wrapText="1"/>
    </xf>
    <xf numFmtId="4" fontId="25" fillId="33" borderId="40" xfId="0" applyNumberFormat="1" applyFont="1" applyFill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111" xfId="0" applyFont="1" applyBorder="1" applyAlignment="1">
      <alignment horizontal="center" vertical="center" wrapText="1"/>
    </xf>
    <xf numFmtId="10" fontId="25" fillId="0" borderId="0" xfId="0" applyNumberFormat="1" applyFont="1" applyAlignment="1">
      <alignment horizontal="right" vertical="top" wrapText="1"/>
    </xf>
    <xf numFmtId="0" fontId="62" fillId="0" borderId="0" xfId="0" applyFont="1" applyAlignment="1">
      <alignment vertical="center" wrapText="1"/>
    </xf>
    <xf numFmtId="4" fontId="62" fillId="0" borderId="0" xfId="0" applyNumberFormat="1" applyFont="1"/>
    <xf numFmtId="10" fontId="25" fillId="0" borderId="0" xfId="0" applyNumberFormat="1" applyFont="1" applyAlignment="1">
      <alignment horizontal="right" vertical="center" wrapText="1"/>
    </xf>
    <xf numFmtId="0" fontId="26" fillId="0" borderId="25" xfId="0" applyFont="1" applyBorder="1" applyAlignment="1">
      <alignment vertical="center"/>
    </xf>
    <xf numFmtId="0" fontId="22" fillId="0" borderId="107" xfId="0" applyFont="1" applyBorder="1" applyAlignment="1">
      <alignment horizontal="center" vertical="center"/>
    </xf>
    <xf numFmtId="0" fontId="0" fillId="0" borderId="107" xfId="0" applyBorder="1" applyAlignment="1">
      <alignment vertical="center"/>
    </xf>
    <xf numFmtId="49" fontId="25" fillId="39" borderId="14" xfId="0" applyNumberFormat="1" applyFont="1" applyFill="1" applyBorder="1" applyAlignment="1">
      <alignment vertical="center"/>
    </xf>
    <xf numFmtId="0" fontId="22" fillId="39" borderId="15" xfId="0" applyFont="1" applyFill="1" applyBorder="1" applyAlignment="1">
      <alignment horizontal="center" vertical="center"/>
    </xf>
    <xf numFmtId="0" fontId="0" fillId="39" borderId="15" xfId="0" applyFill="1" applyBorder="1" applyAlignment="1">
      <alignment vertical="center"/>
    </xf>
    <xf numFmtId="0" fontId="25" fillId="4" borderId="120" xfId="0" applyFont="1" applyFill="1" applyBorder="1" applyAlignment="1">
      <alignment horizontal="left" vertical="center" wrapText="1"/>
    </xf>
    <xf numFmtId="0" fontId="26" fillId="0" borderId="28" xfId="33" applyFont="1" applyBorder="1" applyAlignment="1">
      <alignment horizontal="center" vertical="center" wrapText="1"/>
    </xf>
    <xf numFmtId="0" fontId="25" fillId="38" borderId="28" xfId="34" applyFont="1" applyFill="1" applyBorder="1" applyAlignment="1">
      <alignment horizontal="center" vertical="center" wrapText="1"/>
    </xf>
    <xf numFmtId="10" fontId="26" fillId="0" borderId="0" xfId="33" applyNumberFormat="1" applyFont="1" applyAlignment="1">
      <alignment horizontal="center" vertical="center" wrapText="1"/>
    </xf>
    <xf numFmtId="0" fontId="25" fillId="38" borderId="28" xfId="33" applyFont="1" applyFill="1" applyBorder="1" applyAlignment="1">
      <alignment horizontal="center" vertical="center" wrapText="1"/>
    </xf>
    <xf numFmtId="0" fontId="25" fillId="38" borderId="28" xfId="33" applyFont="1" applyFill="1" applyBorder="1" applyAlignment="1">
      <alignment horizontal="center" wrapText="1"/>
    </xf>
    <xf numFmtId="0" fontId="25" fillId="38" borderId="28" xfId="34" applyFont="1" applyFill="1" applyBorder="1" applyAlignment="1">
      <alignment vertical="center" wrapText="1"/>
    </xf>
    <xf numFmtId="4" fontId="25" fillId="4" borderId="135" xfId="0" applyNumberFormat="1" applyFont="1" applyFill="1" applyBorder="1" applyAlignment="1">
      <alignment vertical="center"/>
    </xf>
    <xf numFmtId="4" fontId="26" fillId="33" borderId="136" xfId="0" applyNumberFormat="1" applyFont="1" applyFill="1" applyBorder="1" applyAlignment="1">
      <alignment vertical="center"/>
    </xf>
    <xf numFmtId="4" fontId="25" fillId="4" borderId="137" xfId="0" applyNumberFormat="1" applyFont="1" applyFill="1" applyBorder="1" applyAlignment="1">
      <alignment vertical="center"/>
    </xf>
    <xf numFmtId="4" fontId="25" fillId="4" borderId="136" xfId="0" applyNumberFormat="1" applyFont="1" applyFill="1" applyBorder="1" applyAlignment="1">
      <alignment vertical="center"/>
    </xf>
    <xf numFmtId="4" fontId="26" fillId="33" borderId="138" xfId="0" applyNumberFormat="1" applyFont="1" applyFill="1" applyBorder="1" applyAlignment="1">
      <alignment vertical="center"/>
    </xf>
    <xf numFmtId="4" fontId="25" fillId="4" borderId="139" xfId="0" applyNumberFormat="1" applyFont="1" applyFill="1" applyBorder="1" applyAlignment="1">
      <alignment vertical="center"/>
    </xf>
    <xf numFmtId="4" fontId="25" fillId="4" borderId="140" xfId="0" applyNumberFormat="1" applyFont="1" applyFill="1" applyBorder="1" applyAlignment="1">
      <alignment vertical="center"/>
    </xf>
    <xf numFmtId="4" fontId="25" fillId="4" borderId="15" xfId="0" applyNumberFormat="1" applyFont="1" applyFill="1" applyBorder="1" applyAlignment="1">
      <alignment vertical="center"/>
    </xf>
    <xf numFmtId="4" fontId="25" fillId="4" borderId="141" xfId="0" applyNumberFormat="1" applyFont="1" applyFill="1" applyBorder="1" applyAlignment="1">
      <alignment vertical="center"/>
    </xf>
    <xf numFmtId="4" fontId="26" fillId="33" borderId="72" xfId="0" applyNumberFormat="1" applyFont="1" applyFill="1" applyBorder="1" applyAlignment="1">
      <alignment vertical="center"/>
    </xf>
    <xf numFmtId="4" fontId="25" fillId="4" borderId="12" xfId="0" applyNumberFormat="1" applyFont="1" applyFill="1" applyBorder="1" applyAlignment="1">
      <alignment vertical="center"/>
    </xf>
    <xf numFmtId="4" fontId="26" fillId="33" borderId="136" xfId="0" applyNumberFormat="1" applyFont="1" applyFill="1" applyBorder="1" applyAlignment="1">
      <alignment horizontal="right" vertical="center"/>
    </xf>
    <xf numFmtId="4" fontId="26" fillId="25" borderId="66" xfId="0" applyNumberFormat="1" applyFont="1" applyFill="1" applyBorder="1" applyAlignment="1">
      <alignment vertical="center"/>
    </xf>
    <xf numFmtId="4" fontId="26" fillId="25" borderId="142" xfId="0" applyNumberFormat="1" applyFont="1" applyFill="1" applyBorder="1" applyAlignment="1">
      <alignment vertical="center"/>
    </xf>
    <xf numFmtId="4" fontId="26" fillId="25" borderId="143" xfId="0" applyNumberFormat="1" applyFont="1" applyFill="1" applyBorder="1" applyAlignment="1">
      <alignment vertical="center"/>
    </xf>
    <xf numFmtId="4" fontId="25" fillId="4" borderId="144" xfId="0" applyNumberFormat="1" applyFont="1" applyFill="1" applyBorder="1" applyAlignment="1">
      <alignment vertical="center"/>
    </xf>
    <xf numFmtId="4" fontId="26" fillId="25" borderId="66" xfId="0" applyNumberFormat="1" applyFont="1" applyFill="1" applyBorder="1" applyAlignment="1">
      <alignment horizontal="center" vertical="center"/>
    </xf>
    <xf numFmtId="0" fontId="25" fillId="32" borderId="49" xfId="0" applyFont="1" applyFill="1" applyBorder="1" applyAlignment="1">
      <alignment horizontal="center" vertical="center" wrapText="1"/>
    </xf>
    <xf numFmtId="4" fontId="25" fillId="0" borderId="33" xfId="0" applyNumberFormat="1" applyFont="1" applyBorder="1" applyAlignment="1">
      <alignment vertical="center"/>
    </xf>
    <xf numFmtId="4" fontId="25" fillId="0" borderId="34" xfId="0" applyNumberFormat="1" applyFont="1" applyBorder="1" applyAlignment="1">
      <alignment vertical="center"/>
    </xf>
    <xf numFmtId="4" fontId="25" fillId="15" borderId="145" xfId="0" applyNumberFormat="1" applyFont="1" applyFill="1" applyBorder="1" applyAlignment="1">
      <alignment vertical="center"/>
    </xf>
    <xf numFmtId="0" fontId="26" fillId="0" borderId="28" xfId="51" applyFont="1" applyBorder="1"/>
    <xf numFmtId="4" fontId="53" fillId="0" borderId="28" xfId="51" applyNumberFormat="1" applyFont="1" applyBorder="1" applyAlignment="1">
      <alignment horizontal="right" vertical="center" wrapText="1"/>
    </xf>
    <xf numFmtId="165" fontId="26" fillId="0" borderId="0" xfId="33" applyNumberFormat="1" applyFont="1" applyAlignment="1">
      <alignment horizontal="center" vertical="center"/>
    </xf>
    <xf numFmtId="4" fontId="31" fillId="0" borderId="0" xfId="34" applyNumberFormat="1" applyFont="1" applyAlignment="1">
      <alignment horizontal="center" vertical="center" wrapText="1"/>
    </xf>
    <xf numFmtId="0" fontId="31" fillId="0" borderId="0" xfId="33" applyFont="1" applyAlignment="1">
      <alignment horizontal="center" vertical="center" wrapText="1"/>
    </xf>
    <xf numFmtId="0" fontId="33" fillId="0" borderId="0" xfId="33" applyFont="1" applyAlignment="1">
      <alignment horizontal="center" vertical="center" wrapText="1"/>
    </xf>
    <xf numFmtId="10" fontId="26" fillId="0" borderId="0" xfId="33" applyNumberFormat="1" applyFont="1" applyAlignment="1">
      <alignment horizontal="center" vertical="center"/>
    </xf>
    <xf numFmtId="0" fontId="26" fillId="0" borderId="28" xfId="54" applyFont="1" applyBorder="1" applyAlignment="1">
      <alignment horizontal="left" vertical="center" wrapText="1"/>
    </xf>
    <xf numFmtId="4" fontId="55" fillId="0" borderId="28" xfId="51" applyNumberFormat="1" applyFont="1" applyBorder="1" applyAlignment="1">
      <alignment horizontal="right" vertical="center" wrapText="1"/>
    </xf>
    <xf numFmtId="0" fontId="26" fillId="0" borderId="28" xfId="54" applyFont="1" applyBorder="1" applyAlignment="1">
      <alignment vertical="center" wrapText="1"/>
    </xf>
    <xf numFmtId="0" fontId="26" fillId="0" borderId="28" xfId="61" applyFont="1" applyBorder="1" applyAlignment="1">
      <alignment vertical="center" wrapText="1"/>
    </xf>
    <xf numFmtId="0" fontId="26" fillId="0" borderId="30" xfId="51" applyFont="1" applyBorder="1" applyAlignment="1">
      <alignment horizontal="left" vertical="center" wrapText="1"/>
    </xf>
    <xf numFmtId="0" fontId="26" fillId="0" borderId="29" xfId="51" applyFont="1" applyBorder="1" applyAlignment="1">
      <alignment horizontal="left" vertical="center" wrapText="1"/>
    </xf>
    <xf numFmtId="2" fontId="26" fillId="0" borderId="28" xfId="54" applyNumberFormat="1" applyFont="1" applyBorder="1" applyAlignment="1">
      <alignment horizontal="left" vertical="center"/>
    </xf>
    <xf numFmtId="4" fontId="26" fillId="33" borderId="28" xfId="54" applyNumberFormat="1" applyFont="1" applyFill="1" applyBorder="1" applyAlignment="1">
      <alignment horizontal="right" vertical="center" wrapText="1"/>
    </xf>
    <xf numFmtId="0" fontId="55" fillId="0" borderId="28" xfId="54" applyFont="1" applyBorder="1" applyAlignment="1">
      <alignment horizontal="left" vertical="center" wrapText="1"/>
    </xf>
    <xf numFmtId="0" fontId="26" fillId="31" borderId="28" xfId="54" applyFont="1" applyFill="1" applyBorder="1" applyAlignment="1">
      <alignment vertical="center" wrapText="1"/>
    </xf>
    <xf numFmtId="0" fontId="55" fillId="31" borderId="28" xfId="54" applyFont="1" applyFill="1" applyBorder="1" applyAlignment="1">
      <alignment vertical="center" wrapText="1"/>
    </xf>
    <xf numFmtId="4" fontId="55" fillId="33" borderId="28" xfId="54" applyNumberFormat="1" applyFont="1" applyFill="1" applyBorder="1" applyAlignment="1">
      <alignment horizontal="right" vertical="center" wrapText="1"/>
    </xf>
    <xf numFmtId="4" fontId="63" fillId="33" borderId="28" xfId="54" applyNumberFormat="1" applyFont="1" applyFill="1" applyBorder="1" applyAlignment="1">
      <alignment horizontal="right" vertical="center" wrapText="1"/>
    </xf>
    <xf numFmtId="0" fontId="63" fillId="0" borderId="28" xfId="54" applyFont="1" applyBorder="1" applyAlignment="1">
      <alignment horizontal="left" vertical="center" wrapText="1"/>
    </xf>
    <xf numFmtId="4" fontId="26" fillId="33" borderId="28" xfId="0" applyNumberFormat="1" applyFont="1" applyFill="1" applyBorder="1" applyAlignment="1">
      <alignment horizontal="right" vertical="center" wrapText="1"/>
    </xf>
    <xf numFmtId="4" fontId="26" fillId="0" borderId="28" xfId="54" applyNumberFormat="1" applyFont="1" applyBorder="1" applyAlignment="1">
      <alignment horizontal="right" vertical="center" wrapText="1"/>
    </xf>
    <xf numFmtId="0" fontId="57" fillId="31" borderId="28" xfId="54" applyFont="1" applyFill="1" applyBorder="1" applyAlignment="1">
      <alignment vertical="center" wrapText="1"/>
    </xf>
    <xf numFmtId="4" fontId="57" fillId="33" borderId="28" xfId="0" applyNumberFormat="1" applyFont="1" applyFill="1" applyBorder="1" applyAlignment="1">
      <alignment horizontal="right" vertical="center" wrapText="1"/>
    </xf>
    <xf numFmtId="0" fontId="57" fillId="31" borderId="28" xfId="54" applyFont="1" applyFill="1" applyBorder="1" applyAlignment="1">
      <alignment horizontal="left" vertical="center" wrapText="1"/>
    </xf>
    <xf numFmtId="0" fontId="57" fillId="0" borderId="28" xfId="54" applyFont="1" applyBorder="1" applyAlignment="1">
      <alignment vertical="center" wrapText="1"/>
    </xf>
    <xf numFmtId="0" fontId="56" fillId="0" borderId="28" xfId="51" applyFont="1" applyBorder="1" applyAlignment="1">
      <alignment vertical="center" wrapText="1"/>
    </xf>
    <xf numFmtId="4" fontId="56" fillId="0" borderId="28" xfId="51" applyNumberFormat="1" applyFont="1" applyBorder="1" applyAlignment="1">
      <alignment horizontal="right" vertical="center" wrapText="1"/>
    </xf>
    <xf numFmtId="4" fontId="56" fillId="33" borderId="28" xfId="51" applyNumberFormat="1" applyFont="1" applyFill="1" applyBorder="1" applyAlignment="1">
      <alignment horizontal="right" vertical="center" wrapText="1"/>
    </xf>
    <xf numFmtId="0" fontId="55" fillId="31" borderId="28" xfId="54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167" fontId="26" fillId="0" borderId="0" xfId="0" applyNumberFormat="1" applyFont="1" applyAlignment="1">
      <alignment vertical="center" wrapText="1"/>
    </xf>
    <xf numFmtId="0" fontId="59" fillId="0" borderId="0" xfId="30" applyFont="1"/>
    <xf numFmtId="0" fontId="47" fillId="0" borderId="43" xfId="51" applyFont="1" applyBorder="1" applyAlignment="1">
      <alignment horizontal="left" vertical="center" wrapText="1"/>
    </xf>
    <xf numFmtId="0" fontId="26" fillId="0" borderId="40" xfId="51" applyFont="1" applyBorder="1" applyAlignment="1">
      <alignment horizontal="center" vertical="center" wrapText="1"/>
    </xf>
    <xf numFmtId="0" fontId="44" fillId="0" borderId="40" xfId="51" applyFont="1" applyBorder="1" applyAlignment="1">
      <alignment horizontal="center" vertical="center" wrapText="1"/>
    </xf>
    <xf numFmtId="0" fontId="26" fillId="0" borderId="39" xfId="51" applyFont="1" applyBorder="1" applyAlignment="1">
      <alignment horizontal="center" vertical="center" wrapText="1"/>
    </xf>
    <xf numFmtId="0" fontId="44" fillId="0" borderId="39" xfId="51" applyFont="1" applyBorder="1" applyAlignment="1">
      <alignment vertical="center" wrapText="1"/>
    </xf>
    <xf numFmtId="0" fontId="47" fillId="0" borderId="44" xfId="51" applyFont="1" applyBorder="1" applyAlignment="1">
      <alignment horizontal="center" vertical="center" wrapText="1"/>
    </xf>
    <xf numFmtId="0" fontId="26" fillId="0" borderId="44" xfId="51" applyFont="1" applyBorder="1" applyAlignment="1">
      <alignment horizontal="center" vertical="center" wrapText="1"/>
    </xf>
    <xf numFmtId="0" fontId="47" fillId="0" borderId="28" xfId="51" applyFont="1" applyBorder="1" applyAlignment="1">
      <alignment horizontal="center" vertical="center" wrapText="1"/>
    </xf>
    <xf numFmtId="0" fontId="26" fillId="0" borderId="28" xfId="51" applyFont="1" applyBorder="1" applyAlignment="1">
      <alignment horizontal="center" vertical="center" wrapText="1"/>
    </xf>
    <xf numFmtId="0" fontId="47" fillId="0" borderId="52" xfId="52" applyFont="1" applyBorder="1" applyAlignment="1">
      <alignment horizontal="left" vertical="center" wrapText="1"/>
    </xf>
    <xf numFmtId="4" fontId="54" fillId="32" borderId="41" xfId="30" applyNumberFormat="1" applyFont="1" applyFill="1" applyBorder="1" applyAlignment="1">
      <alignment vertical="center" wrapText="1"/>
    </xf>
    <xf numFmtId="4" fontId="26" fillId="35" borderId="93" xfId="30" applyNumberFormat="1" applyFont="1" applyFill="1" applyBorder="1" applyAlignment="1">
      <alignment vertical="center" wrapText="1"/>
    </xf>
    <xf numFmtId="170" fontId="26" fillId="35" borderId="93" xfId="30" applyNumberFormat="1" applyFont="1" applyFill="1" applyBorder="1" applyAlignment="1">
      <alignment vertical="center" wrapText="1"/>
    </xf>
    <xf numFmtId="4" fontId="26" fillId="35" borderId="149" xfId="30" applyNumberFormat="1" applyFont="1" applyFill="1" applyBorder="1" applyAlignment="1">
      <alignment vertical="center" wrapText="1"/>
    </xf>
    <xf numFmtId="170" fontId="26" fillId="35" borderId="149" xfId="30" applyNumberFormat="1" applyFont="1" applyFill="1" applyBorder="1" applyAlignment="1">
      <alignment vertical="center" wrapText="1"/>
    </xf>
    <xf numFmtId="4" fontId="31" fillId="0" borderId="0" xfId="33" applyNumberFormat="1" applyFont="1" applyAlignment="1">
      <alignment horizontal="center" vertical="center" wrapText="1"/>
    </xf>
    <xf numFmtId="49" fontId="26" fillId="0" borderId="63" xfId="34" applyNumberFormat="1" applyFont="1" applyBorder="1" applyAlignment="1">
      <alignment horizontal="center" vertical="center" wrapText="1"/>
    </xf>
    <xf numFmtId="49" fontId="54" fillId="0" borderId="49" xfId="34" applyNumberFormat="1" applyFont="1" applyBorder="1" applyAlignment="1">
      <alignment horizontal="center" vertical="center" wrapText="1"/>
    </xf>
    <xf numFmtId="0" fontId="47" fillId="0" borderId="147" xfId="51" applyFont="1" applyBorder="1" applyAlignment="1">
      <alignment horizontal="center" vertical="center" wrapText="1"/>
    </xf>
    <xf numFmtId="0" fontId="26" fillId="0" borderId="147" xfId="51" applyFont="1" applyBorder="1" applyAlignment="1">
      <alignment horizontal="center" vertical="center" wrapText="1"/>
    </xf>
    <xf numFmtId="0" fontId="47" fillId="0" borderId="148" xfId="52" applyFont="1" applyBorder="1" applyAlignment="1">
      <alignment horizontal="left" vertical="center" wrapText="1"/>
    </xf>
    <xf numFmtId="0" fontId="44" fillId="0" borderId="47" xfId="34" applyFont="1" applyBorder="1" applyAlignment="1">
      <alignment horizontal="center" vertical="center" wrapText="1"/>
    </xf>
    <xf numFmtId="0" fontId="26" fillId="0" borderId="46" xfId="34" applyFont="1" applyBorder="1" applyAlignment="1">
      <alignment horizontal="center" vertical="center" wrapText="1"/>
    </xf>
    <xf numFmtId="0" fontId="44" fillId="0" borderId="46" xfId="34" applyFont="1" applyBorder="1" applyAlignment="1">
      <alignment vertical="center" wrapText="1"/>
    </xf>
    <xf numFmtId="4" fontId="44" fillId="33" borderId="88" xfId="30" applyNumberFormat="1" applyFont="1" applyFill="1" applyBorder="1" applyAlignment="1">
      <alignment vertical="center" wrapText="1"/>
    </xf>
    <xf numFmtId="4" fontId="44" fillId="35" borderId="88" xfId="30" applyNumberFormat="1" applyFont="1" applyFill="1" applyBorder="1" applyAlignment="1">
      <alignment vertical="center" wrapText="1"/>
    </xf>
    <xf numFmtId="170" fontId="44" fillId="35" borderId="88" xfId="30" applyNumberFormat="1" applyFont="1" applyFill="1" applyBorder="1" applyAlignment="1">
      <alignment vertical="center" wrapText="1"/>
    </xf>
    <xf numFmtId="49" fontId="44" fillId="0" borderId="54" xfId="34" applyNumberFormat="1" applyFont="1" applyBorder="1" applyAlignment="1">
      <alignment horizontal="center" vertical="center" wrapText="1"/>
    </xf>
    <xf numFmtId="49" fontId="26" fillId="0" borderId="147" xfId="51" applyNumberFormat="1" applyFont="1" applyBorder="1" applyAlignment="1">
      <alignment horizontal="center" vertical="center" wrapText="1"/>
    </xf>
    <xf numFmtId="4" fontId="26" fillId="32" borderId="53" xfId="30" applyNumberFormat="1" applyFont="1" applyFill="1" applyBorder="1"/>
    <xf numFmtId="4" fontId="54" fillId="33" borderId="41" xfId="30" applyNumberFormat="1" applyFont="1" applyFill="1" applyBorder="1" applyAlignment="1">
      <alignment vertical="center" wrapText="1"/>
    </xf>
    <xf numFmtId="4" fontId="25" fillId="33" borderId="53" xfId="30" applyNumberFormat="1" applyFont="1" applyFill="1" applyBorder="1" applyAlignment="1">
      <alignment vertical="center" wrapText="1"/>
    </xf>
    <xf numFmtId="4" fontId="25" fillId="33" borderId="146" xfId="30" applyNumberFormat="1" applyFont="1" applyFill="1" applyBorder="1" applyAlignment="1">
      <alignment vertical="center" wrapText="1"/>
    </xf>
    <xf numFmtId="49" fontId="47" fillId="0" borderId="150" xfId="34" applyNumberFormat="1" applyFont="1" applyBorder="1" applyAlignment="1">
      <alignment horizontal="center" vertical="center" wrapText="1"/>
    </xf>
    <xf numFmtId="49" fontId="26" fillId="0" borderId="44" xfId="51" applyNumberFormat="1" applyFont="1" applyBorder="1" applyAlignment="1">
      <alignment horizontal="center" vertical="center" wrapText="1"/>
    </xf>
    <xf numFmtId="4" fontId="26" fillId="32" borderId="38" xfId="30" applyNumberFormat="1" applyFont="1" applyFill="1" applyBorder="1"/>
    <xf numFmtId="4" fontId="25" fillId="33" borderId="38" xfId="30" applyNumberFormat="1" applyFont="1" applyFill="1" applyBorder="1" applyAlignment="1">
      <alignment vertical="center" wrapText="1"/>
    </xf>
    <xf numFmtId="4" fontId="26" fillId="35" borderId="105" xfId="30" applyNumberFormat="1" applyFont="1" applyFill="1" applyBorder="1" applyAlignment="1">
      <alignment vertical="center" wrapText="1"/>
    </xf>
    <xf numFmtId="170" fontId="26" fillId="35" borderId="105" xfId="30" applyNumberFormat="1" applyFont="1" applyFill="1" applyBorder="1" applyAlignment="1">
      <alignment vertical="center" wrapText="1"/>
    </xf>
    <xf numFmtId="4" fontId="26" fillId="32" borderId="146" xfId="30" applyNumberFormat="1" applyFont="1" applyFill="1" applyBorder="1"/>
    <xf numFmtId="0" fontId="55" fillId="0" borderId="0" xfId="33" applyFont="1" applyAlignment="1">
      <alignment horizontal="center" vertical="center" wrapText="1"/>
    </xf>
    <xf numFmtId="4" fontId="63" fillId="32" borderId="28" xfId="54" applyNumberFormat="1" applyFont="1" applyFill="1" applyBorder="1" applyAlignment="1">
      <alignment horizontal="right" vertical="center" wrapText="1"/>
    </xf>
    <xf numFmtId="4" fontId="55" fillId="32" borderId="28" xfId="54" applyNumberFormat="1" applyFont="1" applyFill="1" applyBorder="1" applyAlignment="1">
      <alignment horizontal="right" vertical="center" wrapText="1"/>
    </xf>
    <xf numFmtId="4" fontId="56" fillId="32" borderId="28" xfId="51" applyNumberFormat="1" applyFont="1" applyFill="1" applyBorder="1" applyAlignment="1">
      <alignment horizontal="right" vertical="center" wrapText="1"/>
    </xf>
    <xf numFmtId="4" fontId="26" fillId="0" borderId="28" xfId="33" applyNumberFormat="1" applyFont="1" applyBorder="1" applyAlignment="1">
      <alignment horizontal="right" vertical="center" wrapText="1"/>
    </xf>
    <xf numFmtId="4" fontId="55" fillId="0" borderId="28" xfId="33" applyNumberFormat="1" applyFont="1" applyBorder="1" applyAlignment="1">
      <alignment horizontal="right" vertical="center" wrapText="1"/>
    </xf>
    <xf numFmtId="4" fontId="53" fillId="0" borderId="28" xfId="33" applyNumberFormat="1" applyFont="1" applyBorder="1" applyAlignment="1">
      <alignment horizontal="right" vertical="center" wrapText="1"/>
    </xf>
    <xf numFmtId="0" fontId="54" fillId="0" borderId="0" xfId="33" applyFont="1"/>
    <xf numFmtId="4" fontId="26" fillId="0" borderId="16" xfId="0" applyNumberFormat="1" applyFont="1" applyBorder="1" applyAlignment="1">
      <alignment horizontal="right" vertical="center"/>
    </xf>
    <xf numFmtId="4" fontId="26" fillId="0" borderId="34" xfId="0" applyNumberFormat="1" applyFont="1" applyBorder="1" applyAlignment="1">
      <alignment horizontal="right" vertical="center"/>
    </xf>
    <xf numFmtId="49" fontId="49" fillId="0" borderId="0" xfId="34" applyNumberFormat="1" applyFont="1" applyAlignment="1">
      <alignment horizontal="center" vertical="center" wrapText="1"/>
    </xf>
    <xf numFmtId="0" fontId="49" fillId="0" borderId="0" xfId="34" applyFont="1" applyAlignment="1">
      <alignment horizontal="left" vertical="center" wrapText="1"/>
    </xf>
    <xf numFmtId="170" fontId="49" fillId="0" borderId="0" xfId="30" applyNumberFormat="1" applyFont="1" applyAlignment="1">
      <alignment horizontal="right" vertical="center" wrapText="1"/>
    </xf>
    <xf numFmtId="4" fontId="61" fillId="0" borderId="0" xfId="30" applyNumberFormat="1" applyFont="1" applyAlignment="1">
      <alignment horizontal="right" vertical="center" wrapText="1"/>
    </xf>
    <xf numFmtId="4" fontId="59" fillId="0" borderId="0" xfId="30" applyNumberFormat="1" applyFont="1"/>
    <xf numFmtId="4" fontId="54" fillId="32" borderId="48" xfId="30" applyNumberFormat="1" applyFont="1" applyFill="1" applyBorder="1" applyAlignment="1">
      <alignment vertical="center" wrapText="1"/>
    </xf>
    <xf numFmtId="4" fontId="53" fillId="0" borderId="0" xfId="0" applyNumberFormat="1" applyFont="1"/>
    <xf numFmtId="4" fontId="25" fillId="41" borderId="28" xfId="34" applyNumberFormat="1" applyFont="1" applyFill="1" applyBorder="1" applyAlignment="1">
      <alignment vertical="center" wrapText="1"/>
    </xf>
    <xf numFmtId="4" fontId="25" fillId="41" borderId="28" xfId="33" applyNumberFormat="1" applyFont="1" applyFill="1" applyBorder="1" applyAlignment="1">
      <alignment vertical="center" wrapText="1"/>
    </xf>
    <xf numFmtId="4" fontId="25" fillId="4" borderId="151" xfId="0" applyNumberFormat="1" applyFont="1" applyFill="1" applyBorder="1" applyAlignment="1">
      <alignment vertical="center"/>
    </xf>
    <xf numFmtId="4" fontId="25" fillId="15" borderId="152" xfId="0" applyNumberFormat="1" applyFont="1" applyFill="1" applyBorder="1" applyAlignment="1">
      <alignment vertical="center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64" fillId="0" borderId="0" xfId="0" applyFont="1"/>
    <xf numFmtId="4" fontId="54" fillId="35" borderId="107" xfId="30" applyNumberFormat="1" applyFont="1" applyFill="1" applyBorder="1" applyAlignment="1">
      <alignment vertical="center" wrapText="1"/>
    </xf>
    <xf numFmtId="170" fontId="54" fillId="35" borderId="41" xfId="30" applyNumberFormat="1" applyFont="1" applyFill="1" applyBorder="1" applyAlignment="1">
      <alignment vertical="center" wrapText="1"/>
    </xf>
    <xf numFmtId="169" fontId="49" fillId="30" borderId="41" xfId="30" applyNumberFormat="1" applyFont="1" applyFill="1" applyBorder="1" applyAlignment="1">
      <alignment horizontal="right" vertical="center" wrapText="1"/>
    </xf>
    <xf numFmtId="49" fontId="47" fillId="0" borderId="153" xfId="34" applyNumberFormat="1" applyFont="1" applyBorder="1" applyAlignment="1">
      <alignment horizontal="center" vertical="center" wrapText="1"/>
    </xf>
    <xf numFmtId="0" fontId="47" fillId="0" borderId="147" xfId="34" applyFont="1" applyBorder="1" applyAlignment="1">
      <alignment horizontal="center" vertical="center" wrapText="1"/>
    </xf>
    <xf numFmtId="0" fontId="26" fillId="0" borderId="147" xfId="34" applyFont="1" applyBorder="1" applyAlignment="1">
      <alignment horizontal="center" vertical="center" wrapText="1"/>
    </xf>
    <xf numFmtId="49" fontId="26" fillId="0" borderId="148" xfId="34" applyNumberFormat="1" applyFont="1" applyBorder="1" applyAlignment="1">
      <alignment horizontal="center" vertical="center" wrapText="1"/>
    </xf>
    <xf numFmtId="0" fontId="47" fillId="0" borderId="148" xfId="30" applyFont="1" applyBorder="1" applyAlignment="1">
      <alignment horizontal="left" vertical="center" wrapText="1"/>
    </xf>
    <xf numFmtId="4" fontId="26" fillId="32" borderId="146" xfId="30" applyNumberFormat="1" applyFont="1" applyFill="1" applyBorder="1" applyAlignment="1">
      <alignment vertical="center" wrapText="1"/>
    </xf>
    <xf numFmtId="4" fontId="25" fillId="33" borderId="149" xfId="30" applyNumberFormat="1" applyFont="1" applyFill="1" applyBorder="1" applyAlignment="1">
      <alignment vertical="center" wrapText="1"/>
    </xf>
    <xf numFmtId="4" fontId="26" fillId="0" borderId="0" xfId="33" applyNumberFormat="1" applyFont="1" applyAlignment="1">
      <alignment horizontal="center" vertical="center" wrapText="1"/>
    </xf>
    <xf numFmtId="4" fontId="26" fillId="32" borderId="28" xfId="60" applyNumberFormat="1" applyFont="1" applyFill="1" applyBorder="1" applyAlignment="1">
      <alignment vertical="center" wrapText="1"/>
    </xf>
    <xf numFmtId="4" fontId="26" fillId="32" borderId="28" xfId="51" applyNumberFormat="1" applyFont="1" applyFill="1" applyBorder="1" applyAlignment="1">
      <alignment horizontal="right" vertical="center" wrapText="1"/>
    </xf>
    <xf numFmtId="4" fontId="57" fillId="0" borderId="28" xfId="0" applyNumberFormat="1" applyFont="1" applyBorder="1" applyAlignment="1">
      <alignment horizontal="right" vertical="center" wrapText="1"/>
    </xf>
    <xf numFmtId="4" fontId="53" fillId="0" borderId="28" xfId="0" applyNumberFormat="1" applyFont="1" applyBorder="1" applyAlignment="1">
      <alignment horizontal="right" vertical="center" wrapText="1"/>
    </xf>
    <xf numFmtId="4" fontId="57" fillId="32" borderId="28" xfId="54" applyNumberFormat="1" applyFont="1" applyFill="1" applyBorder="1" applyAlignment="1">
      <alignment horizontal="right" vertical="center"/>
    </xf>
    <xf numFmtId="4" fontId="26" fillId="32" borderId="28" xfId="54" applyNumberFormat="1" applyFont="1" applyFill="1" applyBorder="1" applyAlignment="1">
      <alignment horizontal="right" vertical="center"/>
    </xf>
    <xf numFmtId="0" fontId="26" fillId="38" borderId="28" xfId="34" applyFont="1" applyFill="1" applyBorder="1" applyAlignment="1">
      <alignment horizontal="center" vertical="center" wrapText="1"/>
    </xf>
    <xf numFmtId="0" fontId="26" fillId="38" borderId="28" xfId="33" applyFont="1" applyFill="1" applyBorder="1" applyAlignment="1">
      <alignment horizontal="center" vertical="center" wrapText="1"/>
    </xf>
    <xf numFmtId="4" fontId="26" fillId="32" borderId="28" xfId="0" applyNumberFormat="1" applyFont="1" applyFill="1" applyBorder="1" applyAlignment="1">
      <alignment horizontal="right" vertical="center" wrapText="1"/>
    </xf>
    <xf numFmtId="4" fontId="26" fillId="32" borderId="28" xfId="54" applyNumberFormat="1" applyFont="1" applyFill="1" applyBorder="1" applyAlignment="1">
      <alignment horizontal="right" vertical="center" wrapText="1"/>
    </xf>
    <xf numFmtId="4" fontId="26" fillId="32" borderId="28" xfId="51" applyNumberFormat="1" applyFont="1" applyFill="1" applyBorder="1" applyAlignment="1">
      <alignment horizontal="right" vertical="center"/>
    </xf>
    <xf numFmtId="0" fontId="55" fillId="0" borderId="28" xfId="51" applyFont="1" applyBorder="1" applyAlignment="1">
      <alignment vertical="center"/>
    </xf>
    <xf numFmtId="0" fontId="54" fillId="0" borderId="0" xfId="33" applyFont="1" applyAlignment="1">
      <alignment horizontal="center" vertical="center"/>
    </xf>
    <xf numFmtId="0" fontId="54" fillId="0" borderId="0" xfId="33" applyFont="1" applyAlignment="1">
      <alignment horizontal="center" vertical="center" wrapText="1"/>
    </xf>
    <xf numFmtId="4" fontId="53" fillId="0" borderId="0" xfId="33" applyNumberFormat="1" applyFont="1" applyAlignment="1">
      <alignment horizontal="center" vertical="center" wrapText="1"/>
    </xf>
    <xf numFmtId="4" fontId="25" fillId="0" borderId="28" xfId="34" applyNumberFormat="1" applyFont="1" applyBorder="1" applyAlignment="1">
      <alignment vertical="top" wrapText="1"/>
    </xf>
    <xf numFmtId="0" fontId="31" fillId="0" borderId="0" xfId="33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4" fontId="26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4" fontId="25" fillId="0" borderId="0" xfId="33" applyNumberFormat="1" applyFont="1" applyAlignment="1">
      <alignment vertical="center"/>
    </xf>
    <xf numFmtId="0" fontId="25" fillId="0" borderId="28" xfId="31" applyFont="1" applyBorder="1" applyAlignment="1">
      <alignment horizontal="center" vertical="center"/>
    </xf>
    <xf numFmtId="49" fontId="25" fillId="38" borderId="28" xfId="31" applyNumberFormat="1" applyFont="1" applyFill="1" applyBorder="1" applyAlignment="1">
      <alignment horizontal="center" vertical="center"/>
    </xf>
    <xf numFmtId="4" fontId="65" fillId="0" borderId="0" xfId="33" applyNumberFormat="1" applyFont="1" applyAlignment="1">
      <alignment vertical="center" wrapText="1"/>
    </xf>
    <xf numFmtId="0" fontId="66" fillId="0" borderId="0" xfId="0" applyFont="1"/>
    <xf numFmtId="0" fontId="65" fillId="0" borderId="0" xfId="0" applyFont="1"/>
    <xf numFmtId="4" fontId="25" fillId="0" borderId="0" xfId="0" applyNumberFormat="1" applyFont="1" applyAlignment="1">
      <alignment vertical="center"/>
    </xf>
    <xf numFmtId="10" fontId="26" fillId="0" borderId="0" xfId="63" applyNumberFormat="1" applyFont="1" applyFill="1" applyAlignment="1">
      <alignment horizontal="center" vertical="center" wrapText="1"/>
    </xf>
    <xf numFmtId="10" fontId="26" fillId="0" borderId="0" xfId="63" applyNumberFormat="1" applyFont="1" applyFill="1" applyAlignment="1">
      <alignment horizontal="center" vertical="center"/>
    </xf>
    <xf numFmtId="4" fontId="26" fillId="0" borderId="0" xfId="33" applyNumberFormat="1" applyFont="1" applyAlignment="1">
      <alignment horizontal="center" vertical="center"/>
    </xf>
    <xf numFmtId="4" fontId="25" fillId="4" borderId="28" xfId="34" applyNumberFormat="1" applyFont="1" applyFill="1" applyBorder="1" applyAlignment="1">
      <alignment horizontal="center" vertical="center" wrapText="1"/>
    </xf>
    <xf numFmtId="0" fontId="55" fillId="0" borderId="0" xfId="33" applyFont="1" applyAlignment="1">
      <alignment horizontal="center" vertical="center"/>
    </xf>
    <xf numFmtId="4" fontId="25" fillId="0" borderId="0" xfId="33" applyNumberFormat="1" applyFont="1" applyAlignment="1">
      <alignment horizontal="center" vertical="center"/>
    </xf>
    <xf numFmtId="4" fontId="65" fillId="0" borderId="0" xfId="0" applyNumberFormat="1" applyFont="1"/>
    <xf numFmtId="4" fontId="66" fillId="0" borderId="0" xfId="0" applyNumberFormat="1" applyFont="1"/>
    <xf numFmtId="0" fontId="59" fillId="0" borderId="0" xfId="0" applyFont="1"/>
    <xf numFmtId="169" fontId="22" fillId="8" borderId="40" xfId="0" applyNumberFormat="1" applyFont="1" applyFill="1" applyBorder="1" applyAlignment="1">
      <alignment vertical="center"/>
    </xf>
    <xf numFmtId="4" fontId="25" fillId="17" borderId="114" xfId="0" applyNumberFormat="1" applyFont="1" applyFill="1" applyBorder="1" applyAlignment="1">
      <alignment horizontal="right" vertical="center" wrapText="1"/>
    </xf>
    <xf numFmtId="4" fontId="25" fillId="33" borderId="115" xfId="0" applyNumberFormat="1" applyFont="1" applyFill="1" applyBorder="1" applyAlignment="1">
      <alignment horizontal="right" vertical="center" wrapText="1"/>
    </xf>
    <xf numFmtId="4" fontId="25" fillId="0" borderId="115" xfId="0" applyNumberFormat="1" applyFont="1" applyBorder="1" applyAlignment="1">
      <alignment horizontal="right" vertical="center" wrapText="1"/>
    </xf>
    <xf numFmtId="4" fontId="25" fillId="0" borderId="116" xfId="0" applyNumberFormat="1" applyFont="1" applyBorder="1" applyAlignment="1">
      <alignment horizontal="right" vertical="center" wrapText="1"/>
    </xf>
    <xf numFmtId="0" fontId="25" fillId="39" borderId="100" xfId="0" applyFont="1" applyFill="1" applyBorder="1" applyAlignment="1">
      <alignment horizontal="justify" vertical="center" wrapText="1"/>
    </xf>
    <xf numFmtId="4" fontId="25" fillId="17" borderId="78" xfId="0" applyNumberFormat="1" applyFont="1" applyFill="1" applyBorder="1" applyAlignment="1">
      <alignment horizontal="right" vertical="center" wrapText="1"/>
    </xf>
    <xf numFmtId="4" fontId="25" fillId="33" borderId="24" xfId="0" applyNumberFormat="1" applyFont="1" applyFill="1" applyBorder="1" applyAlignment="1">
      <alignment horizontal="right" vertical="center" wrapText="1"/>
    </xf>
    <xf numFmtId="4" fontId="25" fillId="0" borderId="24" xfId="0" applyNumberFormat="1" applyFont="1" applyBorder="1" applyAlignment="1">
      <alignment horizontal="right" vertical="center" wrapText="1"/>
    </xf>
    <xf numFmtId="4" fontId="25" fillId="0" borderId="74" xfId="0" applyNumberFormat="1" applyFont="1" applyBorder="1" applyAlignment="1">
      <alignment horizontal="right" vertical="center" wrapText="1"/>
    </xf>
    <xf numFmtId="4" fontId="25" fillId="24" borderId="49" xfId="0" applyNumberFormat="1" applyFont="1" applyFill="1" applyBorder="1" applyAlignment="1">
      <alignment vertical="center"/>
    </xf>
    <xf numFmtId="4" fontId="25" fillId="24" borderId="40" xfId="0" applyNumberFormat="1" applyFont="1" applyFill="1" applyBorder="1" applyAlignment="1">
      <alignment vertical="center"/>
    </xf>
    <xf numFmtId="0" fontId="25" fillId="0" borderId="52" xfId="33" applyFont="1" applyBorder="1" applyAlignment="1">
      <alignment horizontal="center" vertical="center" wrapText="1"/>
    </xf>
    <xf numFmtId="4" fontId="25" fillId="24" borderId="29" xfId="33" applyNumberFormat="1" applyFont="1" applyFill="1" applyBorder="1" applyAlignment="1">
      <alignment vertical="center" wrapText="1"/>
    </xf>
    <xf numFmtId="4" fontId="25" fillId="0" borderId="118" xfId="0" applyNumberFormat="1" applyFont="1" applyBorder="1" applyAlignment="1">
      <alignment vertical="center"/>
    </xf>
    <xf numFmtId="0" fontId="26" fillId="0" borderId="29" xfId="54" applyFont="1" applyBorder="1" applyAlignment="1">
      <alignment horizontal="left" vertical="center" wrapText="1"/>
    </xf>
    <xf numFmtId="4" fontId="25" fillId="19" borderId="154" xfId="0" applyNumberFormat="1" applyFont="1" applyFill="1" applyBorder="1" applyAlignment="1">
      <alignment horizontal="right" vertical="center" wrapText="1"/>
    </xf>
    <xf numFmtId="4" fontId="25" fillId="19" borderId="155" xfId="0" applyNumberFormat="1" applyFont="1" applyFill="1" applyBorder="1" applyAlignment="1">
      <alignment horizontal="right" vertical="center" wrapText="1"/>
    </xf>
    <xf numFmtId="4" fontId="25" fillId="17" borderId="156" xfId="0" applyNumberFormat="1" applyFont="1" applyFill="1" applyBorder="1" applyAlignment="1">
      <alignment horizontal="right" vertical="center" wrapText="1"/>
    </xf>
    <xf numFmtId="4" fontId="25" fillId="33" borderId="157" xfId="0" applyNumberFormat="1" applyFont="1" applyFill="1" applyBorder="1" applyAlignment="1">
      <alignment horizontal="right" vertical="center" wrapText="1"/>
    </xf>
    <xf numFmtId="4" fontId="25" fillId="0" borderId="157" xfId="0" applyNumberFormat="1" applyFont="1" applyBorder="1" applyAlignment="1">
      <alignment horizontal="right" vertical="center" wrapText="1"/>
    </xf>
    <xf numFmtId="4" fontId="25" fillId="0" borderId="158" xfId="0" applyNumberFormat="1" applyFont="1" applyBorder="1" applyAlignment="1">
      <alignment horizontal="right" vertical="center" wrapText="1"/>
    </xf>
    <xf numFmtId="4" fontId="25" fillId="17" borderId="159" xfId="0" applyNumberFormat="1" applyFont="1" applyFill="1" applyBorder="1" applyAlignment="1">
      <alignment horizontal="right" vertical="center" wrapText="1"/>
    </xf>
    <xf numFmtId="4" fontId="25" fillId="33" borderId="160" xfId="0" applyNumberFormat="1" applyFont="1" applyFill="1" applyBorder="1" applyAlignment="1">
      <alignment horizontal="right" vertical="center" wrapText="1"/>
    </xf>
    <xf numFmtId="4" fontId="25" fillId="0" borderId="160" xfId="0" applyNumberFormat="1" applyFont="1" applyBorder="1" applyAlignment="1">
      <alignment horizontal="right" vertical="center" wrapText="1"/>
    </xf>
    <xf numFmtId="4" fontId="25" fillId="0" borderId="161" xfId="0" applyNumberFormat="1" applyFont="1" applyBorder="1" applyAlignment="1">
      <alignment horizontal="right" vertical="center" wrapText="1"/>
    </xf>
    <xf numFmtId="4" fontId="25" fillId="19" borderId="162" xfId="0" applyNumberFormat="1" applyFont="1" applyFill="1" applyBorder="1" applyAlignment="1">
      <alignment horizontal="right" vertical="center" wrapText="1"/>
    </xf>
    <xf numFmtId="4" fontId="25" fillId="24" borderId="111" xfId="0" applyNumberFormat="1" applyFont="1" applyFill="1" applyBorder="1" applyAlignment="1">
      <alignment vertical="center"/>
    </xf>
    <xf numFmtId="0" fontId="25" fillId="39" borderId="112" xfId="0" applyFont="1" applyFill="1" applyBorder="1" applyAlignment="1">
      <alignment horizontal="justify" vertical="center" wrapText="1"/>
    </xf>
    <xf numFmtId="4" fontId="25" fillId="17" borderId="113" xfId="0" applyNumberFormat="1" applyFont="1" applyFill="1" applyBorder="1" applyAlignment="1">
      <alignment horizontal="right" vertical="center" wrapText="1"/>
    </xf>
    <xf numFmtId="4" fontId="25" fillId="33" borderId="64" xfId="0" applyNumberFormat="1" applyFont="1" applyFill="1" applyBorder="1" applyAlignment="1">
      <alignment horizontal="right" vertical="center" wrapText="1"/>
    </xf>
    <xf numFmtId="4" fontId="25" fillId="0" borderId="64" xfId="0" applyNumberFormat="1" applyFont="1" applyBorder="1" applyAlignment="1">
      <alignment horizontal="right" vertical="center" wrapText="1"/>
    </xf>
    <xf numFmtId="4" fontId="25" fillId="0" borderId="65" xfId="0" applyNumberFormat="1" applyFont="1" applyBorder="1" applyAlignment="1">
      <alignment horizontal="right" vertical="center" wrapText="1"/>
    </xf>
    <xf numFmtId="0" fontId="25" fillId="39" borderId="163" xfId="0" applyFont="1" applyFill="1" applyBorder="1" applyAlignment="1">
      <alignment horizontal="justify" vertical="center" wrapText="1"/>
    </xf>
    <xf numFmtId="0" fontId="54" fillId="0" borderId="28" xfId="34" applyFont="1" applyBorder="1" applyAlignment="1">
      <alignment horizontal="left" vertical="center" wrapText="1"/>
    </xf>
    <xf numFmtId="0" fontId="54" fillId="4" borderId="28" xfId="33" applyFont="1" applyFill="1" applyBorder="1" applyAlignment="1">
      <alignment vertical="center" wrapText="1"/>
    </xf>
    <xf numFmtId="4" fontId="54" fillId="4" borderId="28" xfId="34" applyNumberFormat="1" applyFont="1" applyFill="1" applyBorder="1" applyAlignment="1">
      <alignment vertical="center" wrapText="1"/>
    </xf>
    <xf numFmtId="4" fontId="26" fillId="0" borderId="0" xfId="33" applyNumberFormat="1" applyFont="1" applyAlignment="1">
      <alignment horizontal="left" vertical="center"/>
    </xf>
    <xf numFmtId="4" fontId="41" fillId="0" borderId="0" xfId="33" applyNumberFormat="1" applyAlignment="1">
      <alignment horizontal="left" vertical="center" wrapText="1"/>
    </xf>
    <xf numFmtId="4" fontId="32" fillId="0" borderId="0" xfId="33" applyNumberFormat="1" applyFont="1" applyAlignment="1">
      <alignment horizontal="left" vertical="center" wrapText="1"/>
    </xf>
    <xf numFmtId="4" fontId="31" fillId="36" borderId="28" xfId="33" applyNumberFormat="1" applyFont="1" applyFill="1" applyBorder="1" applyAlignment="1">
      <alignment horizontal="right" vertical="center" wrapText="1"/>
    </xf>
    <xf numFmtId="4" fontId="53" fillId="32" borderId="28" xfId="33" applyNumberFormat="1" applyFont="1" applyFill="1" applyBorder="1" applyAlignment="1">
      <alignment vertical="center" wrapText="1"/>
    </xf>
    <xf numFmtId="4" fontId="53" fillId="33" borderId="28" xfId="33" applyNumberFormat="1" applyFont="1" applyFill="1" applyBorder="1" applyAlignment="1">
      <alignment vertical="center" wrapText="1"/>
    </xf>
    <xf numFmtId="0" fontId="55" fillId="0" borderId="28" xfId="0" applyFont="1" applyBorder="1" applyAlignment="1">
      <alignment horizontal="left" vertical="center" wrapText="1"/>
    </xf>
    <xf numFmtId="0" fontId="55" fillId="31" borderId="28" xfId="0" applyFont="1" applyFill="1" applyBorder="1" applyAlignment="1">
      <alignment horizontal="left" vertical="center" wrapText="1"/>
    </xf>
    <xf numFmtId="4" fontId="55" fillId="17" borderId="28" xfId="33" applyNumberFormat="1" applyFont="1" applyFill="1" applyBorder="1" applyAlignment="1">
      <alignment vertical="center" wrapText="1"/>
    </xf>
    <xf numFmtId="0" fontId="55" fillId="0" borderId="29" xfId="51" applyFont="1" applyBorder="1" applyAlignment="1">
      <alignment vertical="center" wrapText="1"/>
    </xf>
    <xf numFmtId="2" fontId="33" fillId="0" borderId="0" xfId="33" applyNumberFormat="1" applyFont="1" applyAlignment="1">
      <alignment horizontal="center" vertical="center" wrapText="1"/>
    </xf>
    <xf numFmtId="2" fontId="33" fillId="0" borderId="0" xfId="33" applyNumberFormat="1" applyFont="1" applyAlignment="1">
      <alignment vertical="center"/>
    </xf>
    <xf numFmtId="2" fontId="34" fillId="0" borderId="0" xfId="33" applyNumberFormat="1" applyFont="1" applyAlignment="1">
      <alignment vertical="center" wrapText="1"/>
    </xf>
    <xf numFmtId="2" fontId="41" fillId="0" borderId="0" xfId="33" applyNumberFormat="1" applyAlignment="1">
      <alignment vertical="center" wrapText="1"/>
    </xf>
    <xf numFmtId="4" fontId="26" fillId="33" borderId="136" xfId="0" applyNumberFormat="1" applyFont="1" applyFill="1" applyBorder="1" applyAlignment="1">
      <alignment horizontal="center" vertical="center"/>
    </xf>
    <xf numFmtId="0" fontId="55" fillId="0" borderId="30" xfId="51" applyFont="1" applyBorder="1" applyAlignment="1">
      <alignment horizontal="left" vertical="center" wrapText="1"/>
    </xf>
    <xf numFmtId="0" fontId="26" fillId="0" borderId="0" xfId="51" applyFont="1" applyAlignment="1">
      <alignment horizontal="left" vertical="center"/>
    </xf>
    <xf numFmtId="49" fontId="25" fillId="38" borderId="28" xfId="33" applyNumberFormat="1" applyFont="1" applyFill="1" applyBorder="1" applyAlignment="1">
      <alignment horizontal="center" vertical="center" wrapText="1"/>
    </xf>
    <xf numFmtId="170" fontId="54" fillId="35" borderId="89" xfId="30" applyNumberFormat="1" applyFont="1" applyFill="1" applyBorder="1" applyAlignment="1">
      <alignment horizontal="right" vertical="center" wrapText="1"/>
    </xf>
    <xf numFmtId="170" fontId="26" fillId="35" borderId="91" xfId="30" applyNumberFormat="1" applyFont="1" applyFill="1" applyBorder="1" applyAlignment="1">
      <alignment vertical="center" wrapText="1"/>
    </xf>
    <xf numFmtId="4" fontId="25" fillId="35" borderId="93" xfId="30" applyNumberFormat="1" applyFont="1" applyFill="1" applyBorder="1" applyAlignment="1">
      <alignment vertical="center" wrapText="1"/>
    </xf>
    <xf numFmtId="4" fontId="26" fillId="33" borderId="165" xfId="0" applyNumberFormat="1" applyFont="1" applyFill="1" applyBorder="1" applyAlignment="1">
      <alignment vertical="center"/>
    </xf>
    <xf numFmtId="4" fontId="26" fillId="0" borderId="24" xfId="0" applyNumberFormat="1" applyFont="1" applyBorder="1" applyAlignment="1">
      <alignment vertical="center"/>
    </xf>
    <xf numFmtId="4" fontId="26" fillId="0" borderId="74" xfId="0" applyNumberFormat="1" applyFont="1" applyBorder="1" applyAlignment="1">
      <alignment vertical="center"/>
    </xf>
    <xf numFmtId="0" fontId="26" fillId="0" borderId="98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99" xfId="0" applyFont="1" applyBorder="1" applyAlignment="1">
      <alignment vertical="center"/>
    </xf>
    <xf numFmtId="0" fontId="26" fillId="39" borderId="60" xfId="0" applyFont="1" applyFill="1" applyBorder="1" applyAlignment="1">
      <alignment vertical="center"/>
    </xf>
    <xf numFmtId="4" fontId="25" fillId="0" borderId="164" xfId="0" applyNumberFormat="1" applyFont="1" applyBorder="1" applyAlignment="1">
      <alignment vertical="center"/>
    </xf>
    <xf numFmtId="0" fontId="25" fillId="24" borderId="70" xfId="0" applyFont="1" applyFill="1" applyBorder="1" applyAlignment="1">
      <alignment vertical="center"/>
    </xf>
    <xf numFmtId="0" fontId="22" fillId="24" borderId="71" xfId="0" applyFont="1" applyFill="1" applyBorder="1" applyAlignment="1">
      <alignment horizontal="center" vertical="center"/>
    </xf>
    <xf numFmtId="0" fontId="22" fillId="24" borderId="71" xfId="0" applyFont="1" applyFill="1" applyBorder="1" applyAlignment="1">
      <alignment vertical="center"/>
    </xf>
    <xf numFmtId="0" fontId="49" fillId="0" borderId="0" xfId="33" applyFont="1" applyAlignment="1">
      <alignment horizontal="right"/>
    </xf>
    <xf numFmtId="3" fontId="0" fillId="0" borderId="0" xfId="0" applyNumberFormat="1"/>
    <xf numFmtId="169" fontId="25" fillId="4" borderId="136" xfId="0" applyNumberFormat="1" applyFont="1" applyFill="1" applyBorder="1" applyAlignment="1">
      <alignment vertical="center"/>
    </xf>
    <xf numFmtId="169" fontId="25" fillId="0" borderId="0" xfId="0" applyNumberFormat="1" applyFont="1"/>
    <xf numFmtId="0" fontId="5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left" vertical="top" wrapText="1"/>
    </xf>
    <xf numFmtId="0" fontId="24" fillId="24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6" fillId="0" borderId="101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49" fontId="25" fillId="4" borderId="103" xfId="0" applyNumberFormat="1" applyFont="1" applyFill="1" applyBorder="1" applyAlignment="1">
      <alignment horizontal="center" vertical="center"/>
    </xf>
    <xf numFmtId="49" fontId="25" fillId="4" borderId="32" xfId="0" applyNumberFormat="1" applyFont="1" applyFill="1" applyBorder="1" applyAlignment="1">
      <alignment horizontal="center" vertical="center"/>
    </xf>
    <xf numFmtId="49" fontId="25" fillId="27" borderId="32" xfId="0" applyNumberFormat="1" applyFont="1" applyFill="1" applyBorder="1" applyAlignment="1">
      <alignment horizontal="center" vertical="center"/>
    </xf>
    <xf numFmtId="49" fontId="25" fillId="4" borderId="69" xfId="0" applyNumberFormat="1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/>
    </xf>
    <xf numFmtId="49" fontId="25" fillId="4" borderId="130" xfId="0" applyNumberFormat="1" applyFont="1" applyFill="1" applyBorder="1" applyAlignment="1">
      <alignment horizontal="center" vertical="center"/>
    </xf>
    <xf numFmtId="0" fontId="26" fillId="0" borderId="122" xfId="0" applyFont="1" applyBorder="1" applyAlignment="1">
      <alignment horizontal="center" vertical="center"/>
    </xf>
    <xf numFmtId="49" fontId="49" fillId="8" borderId="37" xfId="0" applyNumberFormat="1" applyFont="1" applyFill="1" applyBorder="1" applyAlignment="1">
      <alignment horizontal="center" vertical="center"/>
    </xf>
    <xf numFmtId="49" fontId="49" fillId="8" borderId="104" xfId="0" applyNumberFormat="1" applyFont="1" applyFill="1" applyBorder="1" applyAlignment="1">
      <alignment horizontal="center" vertical="center"/>
    </xf>
    <xf numFmtId="49" fontId="49" fillId="8" borderId="105" xfId="0" applyNumberFormat="1" applyFont="1" applyFill="1" applyBorder="1" applyAlignment="1">
      <alignment horizontal="center" vertical="center"/>
    </xf>
    <xf numFmtId="49" fontId="49" fillId="8" borderId="45" xfId="0" applyNumberFormat="1" applyFont="1" applyFill="1" applyBorder="1" applyAlignment="1">
      <alignment horizontal="center" vertical="center"/>
    </xf>
    <xf numFmtId="49" fontId="49" fillId="8" borderId="106" xfId="0" applyNumberFormat="1" applyFont="1" applyFill="1" applyBorder="1" applyAlignment="1">
      <alignment horizontal="center" vertical="center"/>
    </xf>
    <xf numFmtId="49" fontId="49" fillId="8" borderId="88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5" fillId="0" borderId="101" xfId="0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49" fontId="25" fillId="4" borderId="110" xfId="0" applyNumberFormat="1" applyFont="1" applyFill="1" applyBorder="1" applyAlignment="1">
      <alignment horizontal="center" vertical="center"/>
    </xf>
    <xf numFmtId="0" fontId="49" fillId="34" borderId="39" xfId="34" applyFont="1" applyFill="1" applyBorder="1" applyAlignment="1">
      <alignment horizontal="left" vertical="center" wrapText="1"/>
    </xf>
    <xf numFmtId="0" fontId="49" fillId="34" borderId="107" xfId="34" applyFont="1" applyFill="1" applyBorder="1" applyAlignment="1">
      <alignment horizontal="left" vertical="center" wrapText="1"/>
    </xf>
    <xf numFmtId="0" fontId="49" fillId="27" borderId="39" xfId="34" applyFont="1" applyFill="1" applyBorder="1" applyAlignment="1">
      <alignment horizontal="left" vertical="center" wrapText="1"/>
    </xf>
    <xf numFmtId="0" fontId="49" fillId="27" borderId="107" xfId="34" applyFont="1" applyFill="1" applyBorder="1" applyAlignment="1">
      <alignment horizontal="left" vertical="center" wrapText="1"/>
    </xf>
    <xf numFmtId="0" fontId="49" fillId="30" borderId="39" xfId="34" applyFont="1" applyFill="1" applyBorder="1" applyAlignment="1">
      <alignment horizontal="left" vertical="center" wrapText="1"/>
    </xf>
    <xf numFmtId="0" fontId="49" fillId="30" borderId="107" xfId="34" applyFont="1" applyFill="1" applyBorder="1" applyAlignment="1">
      <alignment horizontal="left" vertical="center" wrapText="1"/>
    </xf>
    <xf numFmtId="0" fontId="23" fillId="0" borderId="0" xfId="30" applyFont="1" applyAlignment="1">
      <alignment horizontal="center" vertical="center" wrapText="1"/>
    </xf>
    <xf numFmtId="0" fontId="24" fillId="15" borderId="0" xfId="33" applyFont="1" applyFill="1" applyAlignment="1">
      <alignment horizontal="center"/>
    </xf>
    <xf numFmtId="0" fontId="24" fillId="0" borderId="0" xfId="33" applyFont="1" applyAlignment="1">
      <alignment horizontal="center"/>
    </xf>
  </cellXfs>
  <cellStyles count="70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y 2" xfId="20" xr:uid="{00000000-0005-0000-0000-000013000000}"/>
    <cellStyle name="čárky 2 2" xfId="55" xr:uid="{00000000-0005-0000-0000-000014000000}"/>
    <cellStyle name="čárky 3" xfId="21" xr:uid="{00000000-0005-0000-0000-000015000000}"/>
    <cellStyle name="čárky 3 2" xfId="58" xr:uid="{00000000-0005-0000-0000-000016000000}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10" xfId="62" xr:uid="{00000000-0005-0000-0000-00001F000000}"/>
    <cellStyle name="Normální 10 2" xfId="68" xr:uid="{6085D3C5-94CA-4AFA-A287-3EFCC41920CB}"/>
    <cellStyle name="Normální 11 2" xfId="57" xr:uid="{00000000-0005-0000-0000-000020000000}"/>
    <cellStyle name="normální 2" xfId="30" xr:uid="{00000000-0005-0000-0000-000021000000}"/>
    <cellStyle name="normální 2 2" xfId="52" xr:uid="{00000000-0005-0000-0000-000022000000}"/>
    <cellStyle name="Normální 2 3" xfId="66" xr:uid="{A9B5EAF2-EF97-4470-B859-C9B77760A779}"/>
    <cellStyle name="Normální 3" xfId="31" xr:uid="{00000000-0005-0000-0000-000023000000}"/>
    <cellStyle name="Normální 4" xfId="64" xr:uid="{595913AC-8350-4F1B-8487-07DDC3F26FB8}"/>
    <cellStyle name="Normální 4 2" xfId="67" xr:uid="{BC6C520A-E7B8-46F4-8393-98FB99065C7E}"/>
    <cellStyle name="Normální 5" xfId="65" xr:uid="{3AD99807-1037-4E89-94F3-632BD7D54E50}"/>
    <cellStyle name="Normální 5 2" xfId="32" xr:uid="{00000000-0005-0000-0000-000024000000}"/>
    <cellStyle name="Normální 5 2 2" xfId="53" xr:uid="{00000000-0005-0000-0000-000025000000}"/>
    <cellStyle name="Normální 9" xfId="69" xr:uid="{594EAF10-321A-4AD5-BA9D-9231C57D8DC0}"/>
    <cellStyle name="normální_01 Sumář požad. odborů+návrh EO II. z 09-09-2009" xfId="33" xr:uid="{00000000-0005-0000-0000-000026000000}"/>
    <cellStyle name="normální_01 Sumář požad. odborů+návrh EO II. z 09-09-2009 2" xfId="60" xr:uid="{00000000-0005-0000-0000-000027000000}"/>
    <cellStyle name="normální_Rozpis výdajů 03 bez PO" xfId="34" xr:uid="{00000000-0005-0000-0000-000029000000}"/>
    <cellStyle name="normální_Rozpis výdajů 03 bez PO 2" xfId="51" xr:uid="{00000000-0005-0000-0000-00002A000000}"/>
    <cellStyle name="normální_Rozpis výdajů 03 bez PO 2 2 2" xfId="54" xr:uid="{00000000-0005-0000-0000-00002B000000}"/>
    <cellStyle name="normální_Rozpis výdajů 03 bez PO_04 - OSMTVS" xfId="61" xr:uid="{00000000-0005-0000-0000-00002E000000}"/>
    <cellStyle name="normální_Rozpis výdajů 03 bez PO_07  Návrh rozpočtu 2010 - výdaje peněžních fondů" xfId="35" xr:uid="{00000000-0005-0000-0000-00002F000000}"/>
    <cellStyle name="normální_Rozpis výdajů 03 bez PO_07  Návrh rozpočtu 2010 - výdaje peněžních fondů 2" xfId="56" xr:uid="{00000000-0005-0000-0000-000030000000}"/>
    <cellStyle name="normální_Rozpočet 2005 (ZK)" xfId="36" xr:uid="{00000000-0005-0000-0000-000032000000}"/>
    <cellStyle name="Poznámka" xfId="37" builtinId="10" customBuiltin="1"/>
    <cellStyle name="Poznámka 2" xfId="59" xr:uid="{00000000-0005-0000-0000-000034000000}"/>
    <cellStyle name="Procenta" xfId="63" builtinId="5"/>
    <cellStyle name="Propojená buňka" xfId="38" builtinId="24" customBuiltin="1"/>
    <cellStyle name="Správně" xfId="39" builtinId="26" customBuiltin="1"/>
    <cellStyle name="Špatně" xfId="22" builtinId="27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9900FF"/>
      <color rgb="FF0000FF"/>
      <color rgb="FFCCFFFF"/>
      <color rgb="FFFFFF99"/>
      <color rgb="FF99FF33"/>
      <color rgb="FFCCFFCC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3:J44"/>
  <sheetViews>
    <sheetView tabSelected="1" zoomScaleNormal="100" workbookViewId="0">
      <selection activeCell="D20" sqref="D20"/>
    </sheetView>
  </sheetViews>
  <sheetFormatPr defaultRowHeight="12.75" x14ac:dyDescent="0.2"/>
  <sheetData>
    <row r="3" spans="1:10" ht="45" x14ac:dyDescent="0.6">
      <c r="A3" s="733" t="s">
        <v>126</v>
      </c>
      <c r="B3" s="733"/>
      <c r="C3" s="733"/>
      <c r="D3" s="733"/>
      <c r="E3" s="733"/>
      <c r="F3" s="733"/>
      <c r="G3" s="733"/>
      <c r="H3" s="733"/>
      <c r="I3" s="733"/>
      <c r="J3" s="733"/>
    </row>
    <row r="4" spans="1:10" x14ac:dyDescent="0.2">
      <c r="B4" s="66"/>
    </row>
    <row r="5" spans="1:10" x14ac:dyDescent="0.2">
      <c r="B5" s="66"/>
    </row>
    <row r="6" spans="1:10" x14ac:dyDescent="0.2">
      <c r="B6" s="67"/>
    </row>
    <row r="7" spans="1:10" x14ac:dyDescent="0.2">
      <c r="B7" s="67"/>
    </row>
    <row r="8" spans="1:10" x14ac:dyDescent="0.2">
      <c r="B8" s="67"/>
    </row>
    <row r="9" spans="1:10" ht="15.75" x14ac:dyDescent="0.25">
      <c r="B9" s="67"/>
      <c r="D9" s="3"/>
    </row>
    <row r="10" spans="1:10" x14ac:dyDescent="0.2">
      <c r="B10" s="67"/>
    </row>
    <row r="11" spans="1:10" x14ac:dyDescent="0.2">
      <c r="B11" s="67"/>
    </row>
    <row r="12" spans="1:10" x14ac:dyDescent="0.2">
      <c r="B12" s="66"/>
    </row>
    <row r="13" spans="1:10" ht="25.5" x14ac:dyDescent="0.35">
      <c r="B13" s="68"/>
    </row>
    <row r="14" spans="1:10" ht="27.75" x14ac:dyDescent="0.4">
      <c r="A14" s="734" t="s">
        <v>269</v>
      </c>
      <c r="B14" s="734"/>
      <c r="C14" s="734"/>
      <c r="D14" s="734"/>
      <c r="E14" s="734"/>
      <c r="F14" s="734"/>
      <c r="G14" s="734"/>
      <c r="H14" s="734"/>
      <c r="I14" s="734"/>
      <c r="J14" s="734"/>
    </row>
    <row r="15" spans="1:10" ht="27.75" x14ac:dyDescent="0.4">
      <c r="A15" s="734" t="s">
        <v>560</v>
      </c>
      <c r="B15" s="734"/>
      <c r="C15" s="734"/>
      <c r="D15" s="734"/>
      <c r="E15" s="734"/>
      <c r="F15" s="734"/>
      <c r="G15" s="734"/>
      <c r="H15" s="734"/>
      <c r="I15" s="734"/>
      <c r="J15" s="734"/>
    </row>
    <row r="16" spans="1:10" ht="20.25" x14ac:dyDescent="0.3">
      <c r="B16" s="70"/>
    </row>
    <row r="17" spans="1:10" x14ac:dyDescent="0.2">
      <c r="B17" s="66"/>
    </row>
    <row r="18" spans="1:10" ht="27.75" x14ac:dyDescent="0.4">
      <c r="B18" s="69"/>
    </row>
    <row r="19" spans="1:10" ht="27.75" x14ac:dyDescent="0.4">
      <c r="B19" s="69"/>
    </row>
    <row r="20" spans="1:10" ht="27.75" x14ac:dyDescent="0.4">
      <c r="B20" s="69"/>
    </row>
    <row r="21" spans="1:10" ht="27.75" x14ac:dyDescent="0.4">
      <c r="B21" s="69"/>
    </row>
    <row r="22" spans="1:10" ht="27.75" x14ac:dyDescent="0.4">
      <c r="B22" s="69"/>
    </row>
    <row r="23" spans="1:10" ht="18" x14ac:dyDescent="0.25">
      <c r="A23" s="735" t="s">
        <v>127</v>
      </c>
      <c r="B23" s="735"/>
      <c r="C23" s="735"/>
      <c r="D23" s="735"/>
      <c r="E23" s="735"/>
      <c r="F23" s="735"/>
      <c r="G23" s="735"/>
      <c r="H23" s="735"/>
      <c r="I23" s="735"/>
      <c r="J23" s="735"/>
    </row>
    <row r="24" spans="1:10" x14ac:dyDescent="0.2">
      <c r="B24" s="67"/>
    </row>
    <row r="25" spans="1:10" x14ac:dyDescent="0.2">
      <c r="B25" s="67"/>
    </row>
    <row r="26" spans="1:10" x14ac:dyDescent="0.2">
      <c r="B26" s="67"/>
    </row>
    <row r="27" spans="1:10" x14ac:dyDescent="0.2">
      <c r="B27" s="67"/>
    </row>
    <row r="28" spans="1:10" x14ac:dyDescent="0.2">
      <c r="B28" s="67"/>
    </row>
    <row r="29" spans="1:10" x14ac:dyDescent="0.2">
      <c r="B29" s="67"/>
    </row>
    <row r="30" spans="1:10" x14ac:dyDescent="0.2">
      <c r="B30" s="67"/>
    </row>
    <row r="31" spans="1:10" x14ac:dyDescent="0.2">
      <c r="B31" s="67"/>
    </row>
    <row r="32" spans="1:10" x14ac:dyDescent="0.2">
      <c r="B32" s="67"/>
    </row>
    <row r="33" spans="1:10" x14ac:dyDescent="0.2">
      <c r="B33" s="67"/>
    </row>
    <row r="34" spans="1:10" x14ac:dyDescent="0.2">
      <c r="B34" s="67"/>
    </row>
    <row r="35" spans="1:10" x14ac:dyDescent="0.2">
      <c r="B35" s="67"/>
    </row>
    <row r="36" spans="1:10" x14ac:dyDescent="0.2">
      <c r="B36" s="67"/>
    </row>
    <row r="37" spans="1:10" x14ac:dyDescent="0.2">
      <c r="B37" s="67"/>
    </row>
    <row r="38" spans="1:10" x14ac:dyDescent="0.2">
      <c r="B38" s="67"/>
    </row>
    <row r="39" spans="1:10" x14ac:dyDescent="0.2">
      <c r="B39" s="67"/>
    </row>
    <row r="40" spans="1:10" x14ac:dyDescent="0.2">
      <c r="B40" s="67"/>
    </row>
    <row r="41" spans="1:10" x14ac:dyDescent="0.2">
      <c r="B41" s="67"/>
    </row>
    <row r="42" spans="1:10" ht="15" x14ac:dyDescent="0.25">
      <c r="A42" s="732" t="s">
        <v>561</v>
      </c>
      <c r="B42" s="732"/>
      <c r="C42" s="732"/>
      <c r="D42" s="732"/>
      <c r="E42" s="732"/>
      <c r="F42" s="732"/>
      <c r="G42" s="732"/>
      <c r="H42" s="732"/>
      <c r="I42" s="732"/>
      <c r="J42" s="732"/>
    </row>
    <row r="43" spans="1:10" ht="15.75" x14ac:dyDescent="0.25">
      <c r="B43" s="71"/>
    </row>
    <row r="44" spans="1:10" x14ac:dyDescent="0.2">
      <c r="B44" s="66"/>
    </row>
  </sheetData>
  <mergeCells count="5">
    <mergeCell ref="A42:J42"/>
    <mergeCell ref="A3:J3"/>
    <mergeCell ref="A14:J14"/>
    <mergeCell ref="A15:J15"/>
    <mergeCell ref="A23:J23"/>
  </mergeCells>
  <phoneticPr fontId="26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H66"/>
  <sheetViews>
    <sheetView zoomScaleNormal="100" zoomScaleSheetLayoutView="100" workbookViewId="0">
      <selection activeCell="H38" sqref="H38"/>
    </sheetView>
  </sheetViews>
  <sheetFormatPr defaultColWidth="22.5703125" defaultRowHeight="12.75" x14ac:dyDescent="0.2"/>
  <cols>
    <col min="1" max="1" width="63" style="26" customWidth="1"/>
    <col min="2" max="2" width="10.5703125" customWidth="1"/>
    <col min="3" max="4" width="10.85546875" customWidth="1"/>
    <col min="5" max="6" width="10.7109375" customWidth="1"/>
    <col min="7" max="7" width="14.28515625" style="293" customWidth="1"/>
    <col min="8" max="8" width="14.42578125" customWidth="1"/>
    <col min="9" max="9" width="12" customWidth="1"/>
    <col min="10" max="10" width="10.42578125" customWidth="1"/>
    <col min="11" max="11" width="9.85546875" customWidth="1"/>
    <col min="12" max="12" width="9.42578125" customWidth="1"/>
    <col min="13" max="13" width="8.140625" customWidth="1"/>
  </cols>
  <sheetData>
    <row r="1" spans="1:7" x14ac:dyDescent="0.2">
      <c r="F1" s="287"/>
    </row>
    <row r="2" spans="1:7" ht="18" x14ac:dyDescent="0.25">
      <c r="A2" s="735" t="s">
        <v>562</v>
      </c>
      <c r="B2" s="735"/>
      <c r="C2" s="735"/>
      <c r="D2" s="735"/>
      <c r="E2" s="735"/>
      <c r="F2" s="735"/>
    </row>
    <row r="4" spans="1:7" ht="15.75" x14ac:dyDescent="0.25">
      <c r="A4" s="737" t="s">
        <v>563</v>
      </c>
      <c r="B4" s="737"/>
      <c r="C4" s="737"/>
      <c r="D4" s="737"/>
      <c r="E4" s="737"/>
      <c r="F4" s="737"/>
    </row>
    <row r="5" spans="1:7" ht="15.75" x14ac:dyDescent="0.25">
      <c r="A5" s="3"/>
    </row>
    <row r="6" spans="1:7" ht="15.75" x14ac:dyDescent="0.25">
      <c r="A6" s="738" t="s">
        <v>66</v>
      </c>
      <c r="B6" s="738"/>
      <c r="C6" s="738"/>
      <c r="D6" s="738"/>
      <c r="E6" s="738"/>
      <c r="F6" s="738"/>
    </row>
    <row r="7" spans="1:7" ht="15.75" x14ac:dyDescent="0.25">
      <c r="A7" s="3"/>
    </row>
    <row r="8" spans="1:7" ht="16.5" thickBot="1" x14ac:dyDescent="0.3">
      <c r="A8" s="27"/>
      <c r="B8" s="16"/>
      <c r="C8" s="28"/>
      <c r="D8" s="29"/>
      <c r="F8" s="29" t="s">
        <v>67</v>
      </c>
    </row>
    <row r="9" spans="1:7" ht="13.5" thickBot="1" x14ac:dyDescent="0.25">
      <c r="A9" s="440" t="s">
        <v>68</v>
      </c>
      <c r="B9" s="472" t="s">
        <v>564</v>
      </c>
      <c r="C9" s="473" t="s">
        <v>311</v>
      </c>
      <c r="D9" s="474" t="s">
        <v>338</v>
      </c>
      <c r="E9" s="474" t="s">
        <v>353</v>
      </c>
      <c r="F9" s="475" t="s">
        <v>565</v>
      </c>
    </row>
    <row r="10" spans="1:7" s="26" customFormat="1" x14ac:dyDescent="0.2">
      <c r="A10" s="437" t="s">
        <v>69</v>
      </c>
      <c r="B10" s="438">
        <f>SUM(B12:B15)</f>
        <v>3348920</v>
      </c>
      <c r="C10" s="441">
        <f>SUM(C12:C15)</f>
        <v>4119920</v>
      </c>
      <c r="D10" s="442">
        <f t="shared" ref="D10:F10" si="0">SUM(D12:D15)</f>
        <v>4488920</v>
      </c>
      <c r="E10" s="442">
        <f t="shared" si="0"/>
        <v>4622990</v>
      </c>
      <c r="F10" s="443">
        <f t="shared" si="0"/>
        <v>4761082.1000000006</v>
      </c>
      <c r="G10" s="340"/>
    </row>
    <row r="11" spans="1:7" s="26" customFormat="1" x14ac:dyDescent="0.2">
      <c r="A11" s="132" t="s">
        <v>70</v>
      </c>
      <c r="B11" s="178"/>
      <c r="C11" s="439"/>
      <c r="D11" s="439"/>
      <c r="E11" s="439"/>
      <c r="F11" s="133"/>
      <c r="G11" s="340"/>
    </row>
    <row r="12" spans="1:7" s="26" customFormat="1" ht="15.75" customHeight="1" x14ac:dyDescent="0.2">
      <c r="A12" s="220" t="s">
        <v>387</v>
      </c>
      <c r="B12" s="179">
        <v>3330000</v>
      </c>
      <c r="C12" s="150">
        <v>4100000</v>
      </c>
      <c r="D12" s="32">
        <f>C12*(1+0.09)</f>
        <v>4469000</v>
      </c>
      <c r="E12" s="32">
        <f>D12*(1+$F$45)</f>
        <v>4603070</v>
      </c>
      <c r="F12" s="134">
        <f>E12*(1+$F$45)</f>
        <v>4741162.1000000006</v>
      </c>
      <c r="G12" s="340"/>
    </row>
    <row r="13" spans="1:7" s="26" customFormat="1" x14ac:dyDescent="0.2">
      <c r="A13" s="227" t="s">
        <v>71</v>
      </c>
      <c r="B13" s="182">
        <v>600</v>
      </c>
      <c r="C13" s="168">
        <v>600</v>
      </c>
      <c r="D13" s="169">
        <v>600</v>
      </c>
      <c r="E13" s="169">
        <v>600</v>
      </c>
      <c r="F13" s="183">
        <v>600</v>
      </c>
      <c r="G13" s="340"/>
    </row>
    <row r="14" spans="1:7" s="26" customFormat="1" x14ac:dyDescent="0.2">
      <c r="A14" s="265" t="s">
        <v>332</v>
      </c>
      <c r="B14" s="266">
        <v>320</v>
      </c>
      <c r="C14" s="267">
        <v>320</v>
      </c>
      <c r="D14" s="268">
        <v>320</v>
      </c>
      <c r="E14" s="268">
        <v>320</v>
      </c>
      <c r="F14" s="269">
        <v>320</v>
      </c>
      <c r="G14" s="340"/>
    </row>
    <row r="15" spans="1:7" s="26" customFormat="1" ht="13.5" thickBot="1" x14ac:dyDescent="0.25">
      <c r="A15" s="296" t="s">
        <v>348</v>
      </c>
      <c r="B15" s="297">
        <v>18000</v>
      </c>
      <c r="C15" s="298">
        <v>19000</v>
      </c>
      <c r="D15" s="299">
        <v>19000</v>
      </c>
      <c r="E15" s="299">
        <v>19000</v>
      </c>
      <c r="F15" s="300">
        <v>19000</v>
      </c>
      <c r="G15" s="341"/>
    </row>
    <row r="16" spans="1:7" s="26" customFormat="1" x14ac:dyDescent="0.2">
      <c r="A16" s="225" t="s">
        <v>72</v>
      </c>
      <c r="B16" s="180">
        <f>SUM(B18:B26)</f>
        <v>94893.34</v>
      </c>
      <c r="C16" s="149">
        <f>SUM(C18:C26)</f>
        <v>124810.62</v>
      </c>
      <c r="D16" s="129">
        <f>SUM(D18:D26)</f>
        <v>100142.94</v>
      </c>
      <c r="E16" s="129">
        <f>SUM(E18:E26)</f>
        <v>90450.459999999992</v>
      </c>
      <c r="F16" s="181">
        <f>SUM(F18:F26)</f>
        <v>90463.06</v>
      </c>
      <c r="G16" s="340"/>
    </row>
    <row r="17" spans="1:8" s="26" customFormat="1" x14ac:dyDescent="0.2">
      <c r="A17" s="132" t="s">
        <v>73</v>
      </c>
      <c r="B17" s="178"/>
      <c r="C17" s="31"/>
      <c r="D17" s="31"/>
      <c r="E17" s="31"/>
      <c r="F17" s="133"/>
      <c r="G17" s="340"/>
    </row>
    <row r="18" spans="1:8" s="26" customFormat="1" x14ac:dyDescent="0.2">
      <c r="A18" s="220" t="s">
        <v>310</v>
      </c>
      <c r="B18" s="179">
        <v>4000</v>
      </c>
      <c r="C18" s="150">
        <v>45000</v>
      </c>
      <c r="D18" s="32">
        <v>20000</v>
      </c>
      <c r="E18" s="32">
        <v>10000</v>
      </c>
      <c r="F18" s="134">
        <v>10000</v>
      </c>
      <c r="G18" s="340"/>
    </row>
    <row r="19" spans="1:8" s="26" customFormat="1" x14ac:dyDescent="0.2">
      <c r="A19" s="220" t="s">
        <v>744</v>
      </c>
      <c r="B19" s="179">
        <v>4000</v>
      </c>
      <c r="C19" s="150">
        <v>0</v>
      </c>
      <c r="D19" s="32">
        <v>0</v>
      </c>
      <c r="E19" s="32">
        <v>0</v>
      </c>
      <c r="F19" s="134">
        <v>0</v>
      </c>
      <c r="G19" s="340"/>
    </row>
    <row r="20" spans="1:8" s="26" customFormat="1" x14ac:dyDescent="0.2">
      <c r="A20" s="220" t="s">
        <v>745</v>
      </c>
      <c r="B20" s="179">
        <v>41781.839999999997</v>
      </c>
      <c r="C20" s="150">
        <v>40899.119999999995</v>
      </c>
      <c r="D20" s="32">
        <v>41231.440000000002</v>
      </c>
      <c r="E20" s="32">
        <v>41538.959999999999</v>
      </c>
      <c r="F20" s="134">
        <v>41551.56</v>
      </c>
      <c r="G20" s="432"/>
    </row>
    <row r="21" spans="1:8" s="26" customFormat="1" x14ac:dyDescent="0.2">
      <c r="A21" s="220" t="s">
        <v>746</v>
      </c>
      <c r="B21" s="179">
        <v>9967</v>
      </c>
      <c r="C21" s="150">
        <v>9000</v>
      </c>
      <c r="D21" s="32">
        <v>9000</v>
      </c>
      <c r="E21" s="32">
        <v>9000</v>
      </c>
      <c r="F21" s="134">
        <v>9000</v>
      </c>
      <c r="G21" s="545"/>
    </row>
    <row r="22" spans="1:8" s="26" customFormat="1" ht="13.5" customHeight="1" x14ac:dyDescent="0.2">
      <c r="A22" s="226" t="s">
        <v>343</v>
      </c>
      <c r="B22" s="182">
        <v>10000</v>
      </c>
      <c r="C22" s="168">
        <v>7000</v>
      </c>
      <c r="D22" s="169">
        <v>7000</v>
      </c>
      <c r="E22" s="169">
        <v>7000</v>
      </c>
      <c r="F22" s="183">
        <v>7000</v>
      </c>
      <c r="G22" s="35"/>
      <c r="H22" s="418"/>
    </row>
    <row r="23" spans="1:8" s="26" customFormat="1" x14ac:dyDescent="0.2">
      <c r="A23" s="227" t="s">
        <v>344</v>
      </c>
      <c r="B23" s="191">
        <v>11072.5</v>
      </c>
      <c r="C23" s="192">
        <v>11972.5</v>
      </c>
      <c r="D23" s="193">
        <v>11972.5</v>
      </c>
      <c r="E23" s="193">
        <v>11972.5</v>
      </c>
      <c r="F23" s="194">
        <v>11972.5</v>
      </c>
      <c r="G23" s="342"/>
    </row>
    <row r="24" spans="1:8" s="26" customFormat="1" x14ac:dyDescent="0.2">
      <c r="A24" s="227" t="s">
        <v>345</v>
      </c>
      <c r="B24" s="191">
        <v>7352</v>
      </c>
      <c r="C24" s="192">
        <v>7352</v>
      </c>
      <c r="D24" s="193">
        <v>7352</v>
      </c>
      <c r="E24" s="193">
        <v>7352</v>
      </c>
      <c r="F24" s="194">
        <v>7352</v>
      </c>
      <c r="G24" s="340"/>
    </row>
    <row r="25" spans="1:8" s="26" customFormat="1" x14ac:dyDescent="0.2">
      <c r="A25" s="265" t="s">
        <v>346</v>
      </c>
      <c r="B25" s="266">
        <v>6020</v>
      </c>
      <c r="C25" s="192">
        <v>3187</v>
      </c>
      <c r="D25" s="193">
        <v>3187</v>
      </c>
      <c r="E25" s="193">
        <v>3187</v>
      </c>
      <c r="F25" s="194">
        <v>3187</v>
      </c>
      <c r="G25" s="35"/>
    </row>
    <row r="26" spans="1:8" s="26" customFormat="1" ht="13.5" thickBot="1" x14ac:dyDescent="0.25">
      <c r="A26" s="265" t="s">
        <v>347</v>
      </c>
      <c r="B26" s="266">
        <v>700</v>
      </c>
      <c r="C26" s="192">
        <v>400</v>
      </c>
      <c r="D26" s="193">
        <v>400</v>
      </c>
      <c r="E26" s="193">
        <v>400</v>
      </c>
      <c r="F26" s="194">
        <v>400</v>
      </c>
      <c r="G26" s="35"/>
    </row>
    <row r="27" spans="1:8" s="26" customFormat="1" x14ac:dyDescent="0.2">
      <c r="A27" s="130" t="s">
        <v>74</v>
      </c>
      <c r="B27" s="177">
        <f>B29+B32+B33</f>
        <v>132610.78</v>
      </c>
      <c r="C27" s="148">
        <f>C29+C32+C33</f>
        <v>137862.78</v>
      </c>
      <c r="D27" s="30">
        <f>D29+D32+D33</f>
        <v>142274.45600000001</v>
      </c>
      <c r="E27" s="30">
        <f>E29+E32+E33</f>
        <v>146862.59904</v>
      </c>
      <c r="F27" s="131">
        <f>F29+F32+F33</f>
        <v>151634.26780160001</v>
      </c>
      <c r="G27" s="35"/>
    </row>
    <row r="28" spans="1:8" s="26" customFormat="1" x14ac:dyDescent="0.2">
      <c r="A28" s="132" t="s">
        <v>73</v>
      </c>
      <c r="B28" s="178"/>
      <c r="C28" s="31"/>
      <c r="D28" s="31"/>
      <c r="E28" s="31"/>
      <c r="F28" s="133"/>
      <c r="G28" s="35"/>
    </row>
    <row r="29" spans="1:8" s="26" customFormat="1" x14ac:dyDescent="0.2">
      <c r="A29" s="220" t="s">
        <v>75</v>
      </c>
      <c r="B29" s="179">
        <f>B31</f>
        <v>105039.9</v>
      </c>
      <c r="C29" s="150">
        <f>C31</f>
        <v>110291.9</v>
      </c>
      <c r="D29" s="32">
        <f>D31</f>
        <v>114703.576</v>
      </c>
      <c r="E29" s="32">
        <f>E31</f>
        <v>119291.71904000001</v>
      </c>
      <c r="F29" s="134">
        <f>F31</f>
        <v>124063.38780160001</v>
      </c>
      <c r="G29" s="35"/>
    </row>
    <row r="30" spans="1:8" s="26" customFormat="1" x14ac:dyDescent="0.2">
      <c r="A30" s="132" t="s">
        <v>76</v>
      </c>
      <c r="B30" s="184"/>
      <c r="C30" s="152"/>
      <c r="D30" s="34"/>
      <c r="E30" s="34"/>
      <c r="F30" s="185"/>
      <c r="G30" s="35"/>
    </row>
    <row r="31" spans="1:8" s="26" customFormat="1" x14ac:dyDescent="0.2">
      <c r="A31" s="132" t="s">
        <v>747</v>
      </c>
      <c r="B31" s="186">
        <v>105039.9</v>
      </c>
      <c r="C31" s="229">
        <v>110291.9</v>
      </c>
      <c r="D31" s="230">
        <f>C31*(1+$F$47)</f>
        <v>114703.576</v>
      </c>
      <c r="E31" s="230">
        <f>D31*(1+$F$47)</f>
        <v>119291.71904000001</v>
      </c>
      <c r="F31" s="231">
        <f>E31*(1+$F$47)</f>
        <v>124063.38780160001</v>
      </c>
      <c r="G31" s="35"/>
    </row>
    <row r="32" spans="1:8" s="26" customFormat="1" x14ac:dyDescent="0.2">
      <c r="A32" s="220" t="s">
        <v>748</v>
      </c>
      <c r="B32" s="179">
        <v>27570.880000000001</v>
      </c>
      <c r="C32" s="150">
        <v>27570.880000000001</v>
      </c>
      <c r="D32" s="32">
        <v>27570.880000000001</v>
      </c>
      <c r="E32" s="32">
        <v>27570.880000000001</v>
      </c>
      <c r="F32" s="134">
        <v>27570.880000000001</v>
      </c>
      <c r="G32" s="546"/>
    </row>
    <row r="33" spans="1:8" s="26" customFormat="1" ht="13.5" thickBot="1" x14ac:dyDescent="0.25">
      <c r="A33" s="221" t="s">
        <v>77</v>
      </c>
      <c r="B33" s="187">
        <v>0</v>
      </c>
      <c r="C33" s="151">
        <v>0</v>
      </c>
      <c r="D33" s="33">
        <v>0</v>
      </c>
      <c r="E33" s="33">
        <v>0</v>
      </c>
      <c r="F33" s="188">
        <v>0</v>
      </c>
      <c r="G33" s="294"/>
    </row>
    <row r="34" spans="1:8" s="26" customFormat="1" ht="13.5" thickBot="1" x14ac:dyDescent="0.25">
      <c r="A34" s="222" t="s">
        <v>78</v>
      </c>
      <c r="B34" s="677">
        <v>0</v>
      </c>
      <c r="C34" s="678">
        <v>0</v>
      </c>
      <c r="D34" s="679">
        <v>0</v>
      </c>
      <c r="E34" s="679">
        <v>0</v>
      </c>
      <c r="F34" s="680">
        <v>0</v>
      </c>
      <c r="G34" s="293"/>
    </row>
    <row r="35" spans="1:8" s="26" customFormat="1" ht="13.5" thickBot="1" x14ac:dyDescent="0.25">
      <c r="A35" s="223" t="s">
        <v>79</v>
      </c>
      <c r="B35" s="681">
        <f>B27+B16+B10</f>
        <v>3576424.12</v>
      </c>
      <c r="C35" s="682">
        <f>C27+C16+C10+C34</f>
        <v>4382593.4000000004</v>
      </c>
      <c r="D35" s="683">
        <f>D27+D16+D10+D34</f>
        <v>4731337.3959999997</v>
      </c>
      <c r="E35" s="683">
        <f>E27+E16+E10+E34</f>
        <v>4860303.0590399997</v>
      </c>
      <c r="F35" s="684">
        <f>F27+F16+F10+F34</f>
        <v>5003179.4278016007</v>
      </c>
      <c r="G35" s="293"/>
    </row>
    <row r="36" spans="1:8" s="26" customFormat="1" ht="13.5" thickBot="1" x14ac:dyDescent="0.25">
      <c r="A36" s="224" t="s">
        <v>696</v>
      </c>
      <c r="B36" s="675">
        <f t="shared" ref="B36:F36" si="1">SUM(B37:B41)</f>
        <v>310000</v>
      </c>
      <c r="C36" s="676">
        <f>SUM(C37:C41)</f>
        <v>545000</v>
      </c>
      <c r="D36" s="676">
        <f t="shared" si="1"/>
        <v>0</v>
      </c>
      <c r="E36" s="676">
        <f t="shared" si="1"/>
        <v>0</v>
      </c>
      <c r="F36" s="685">
        <f t="shared" si="1"/>
        <v>0</v>
      </c>
      <c r="G36" s="293"/>
    </row>
    <row r="37" spans="1:8" s="26" customFormat="1" x14ac:dyDescent="0.2">
      <c r="A37" s="130" t="s">
        <v>80</v>
      </c>
      <c r="B37" s="177">
        <v>0</v>
      </c>
      <c r="C37" s="148">
        <v>0</v>
      </c>
      <c r="D37" s="30">
        <v>0</v>
      </c>
      <c r="E37" s="30">
        <v>0</v>
      </c>
      <c r="F37" s="131">
        <v>0</v>
      </c>
      <c r="G37" s="293"/>
    </row>
    <row r="38" spans="1:8" s="26" customFormat="1" ht="22.5" x14ac:dyDescent="0.2">
      <c r="A38" s="664" t="s">
        <v>354</v>
      </c>
      <c r="B38" s="665">
        <v>310000</v>
      </c>
      <c r="C38" s="666">
        <v>245000</v>
      </c>
      <c r="D38" s="667">
        <v>0</v>
      </c>
      <c r="E38" s="667">
        <v>0</v>
      </c>
      <c r="F38" s="668">
        <v>0</v>
      </c>
      <c r="G38" s="293"/>
    </row>
    <row r="39" spans="1:8" s="26" customFormat="1" ht="22.5" x14ac:dyDescent="0.2">
      <c r="A39" s="664" t="s">
        <v>752</v>
      </c>
      <c r="B39" s="665"/>
      <c r="C39" s="666">
        <v>160000</v>
      </c>
      <c r="D39" s="667">
        <v>0</v>
      </c>
      <c r="E39" s="667">
        <v>0</v>
      </c>
      <c r="F39" s="668">
        <v>0</v>
      </c>
      <c r="G39" s="293"/>
    </row>
    <row r="40" spans="1:8" s="26" customFormat="1" ht="22.5" x14ac:dyDescent="0.2">
      <c r="A40" s="687" t="s">
        <v>699</v>
      </c>
      <c r="B40" s="688"/>
      <c r="C40" s="689">
        <v>110000</v>
      </c>
      <c r="D40" s="690">
        <v>0</v>
      </c>
      <c r="E40" s="690">
        <v>0</v>
      </c>
      <c r="F40" s="691">
        <v>0</v>
      </c>
      <c r="G40" s="293"/>
    </row>
    <row r="41" spans="1:8" s="26" customFormat="1" ht="13.5" thickBot="1" x14ac:dyDescent="0.25">
      <c r="A41" s="692" t="s">
        <v>566</v>
      </c>
      <c r="B41" s="660"/>
      <c r="C41" s="661">
        <v>30000</v>
      </c>
      <c r="D41" s="662">
        <v>0</v>
      </c>
      <c r="E41" s="662">
        <v>0</v>
      </c>
      <c r="F41" s="663">
        <v>0</v>
      </c>
      <c r="G41" s="293"/>
    </row>
    <row r="42" spans="1:8" s="26" customFormat="1" ht="16.5" customHeight="1" thickBot="1" x14ac:dyDescent="0.25">
      <c r="A42" s="219" t="s">
        <v>355</v>
      </c>
      <c r="B42" s="669">
        <f>B35+B36</f>
        <v>3886424.12</v>
      </c>
      <c r="C42" s="670">
        <f>C35+C36</f>
        <v>4927593.4000000004</v>
      </c>
      <c r="D42" s="670">
        <f t="shared" ref="D42:F42" si="2">D35+D36</f>
        <v>4731337.3959999997</v>
      </c>
      <c r="E42" s="670">
        <f t="shared" si="2"/>
        <v>4860303.0590399997</v>
      </c>
      <c r="F42" s="686">
        <f t="shared" si="2"/>
        <v>5003179.4278016007</v>
      </c>
      <c r="G42" s="294"/>
      <c r="H42" s="418"/>
    </row>
    <row r="44" spans="1:8" ht="15" customHeight="1" x14ac:dyDescent="0.2">
      <c r="A44" s="35" t="s">
        <v>128</v>
      </c>
    </row>
    <row r="45" spans="1:8" s="26" customFormat="1" ht="47.25" customHeight="1" x14ac:dyDescent="0.2">
      <c r="A45" s="736" t="s">
        <v>751</v>
      </c>
      <c r="B45" s="736"/>
      <c r="C45" s="736"/>
      <c r="D45" s="736"/>
      <c r="E45" s="736"/>
      <c r="F45" s="479">
        <v>0.03</v>
      </c>
      <c r="G45" s="293"/>
    </row>
    <row r="46" spans="1:8" ht="27" customHeight="1" x14ac:dyDescent="0.2">
      <c r="A46" s="736" t="s">
        <v>741</v>
      </c>
      <c r="B46" s="736"/>
      <c r="C46" s="736"/>
      <c r="D46" s="736"/>
      <c r="E46" s="736"/>
      <c r="F46" s="433"/>
    </row>
    <row r="47" spans="1:8" x14ac:dyDescent="0.2">
      <c r="A47" s="736" t="s">
        <v>742</v>
      </c>
      <c r="B47" s="736"/>
      <c r="C47" s="736"/>
      <c r="D47" s="736"/>
      <c r="E47" s="736"/>
      <c r="F47" s="476">
        <v>0.04</v>
      </c>
    </row>
    <row r="48" spans="1:8" x14ac:dyDescent="0.2">
      <c r="A48" s="736" t="s">
        <v>743</v>
      </c>
      <c r="B48" s="736"/>
      <c r="C48" s="736"/>
      <c r="D48" s="736"/>
      <c r="E48" s="736"/>
      <c r="F48" s="736"/>
    </row>
    <row r="49" spans="1:6" x14ac:dyDescent="0.2">
      <c r="A49" s="36"/>
    </row>
    <row r="50" spans="1:6" x14ac:dyDescent="0.2">
      <c r="A50" s="36"/>
      <c r="B50" s="25"/>
      <c r="C50" s="25"/>
      <c r="D50" s="25"/>
      <c r="E50" s="25"/>
      <c r="F50" s="25"/>
    </row>
    <row r="51" spans="1:6" ht="15" x14ac:dyDescent="0.2">
      <c r="A51" s="609"/>
      <c r="B51" s="478"/>
      <c r="C51" s="478"/>
      <c r="D51" s="25"/>
      <c r="E51" s="25"/>
      <c r="F51" s="25"/>
    </row>
    <row r="52" spans="1:6" ht="14.25" x14ac:dyDescent="0.2">
      <c r="A52" s="477"/>
      <c r="B52" s="478"/>
      <c r="C52" s="478"/>
      <c r="D52" s="25"/>
      <c r="E52" s="25"/>
      <c r="F52" s="25"/>
    </row>
    <row r="53" spans="1:6" ht="15" x14ac:dyDescent="0.2">
      <c r="A53" s="609"/>
      <c r="B53" s="478"/>
      <c r="C53" s="478"/>
      <c r="D53" s="25"/>
      <c r="E53" s="25"/>
      <c r="F53" s="25"/>
    </row>
    <row r="54" spans="1:6" ht="15" x14ac:dyDescent="0.2">
      <c r="A54" s="610"/>
      <c r="B54" s="478"/>
      <c r="C54" s="478"/>
      <c r="D54" s="25"/>
      <c r="E54" s="25"/>
      <c r="F54" s="25"/>
    </row>
    <row r="55" spans="1:6" ht="15" x14ac:dyDescent="0.2">
      <c r="A55" s="609"/>
      <c r="B55" s="478"/>
      <c r="C55" s="478"/>
      <c r="D55" s="25"/>
      <c r="E55" s="25"/>
      <c r="F55" s="25"/>
    </row>
    <row r="56" spans="1:6" ht="15" x14ac:dyDescent="0.2">
      <c r="A56" s="609"/>
      <c r="B56" s="478"/>
      <c r="C56" s="478"/>
      <c r="D56" s="25"/>
      <c r="E56" s="25"/>
      <c r="F56" s="25"/>
    </row>
    <row r="57" spans="1:6" ht="15" x14ac:dyDescent="0.2">
      <c r="A57" s="609"/>
      <c r="B57" s="478"/>
      <c r="C57" s="478"/>
      <c r="D57" s="25"/>
      <c r="E57" s="25"/>
      <c r="F57" s="25"/>
    </row>
    <row r="58" spans="1:6" ht="15" x14ac:dyDescent="0.2">
      <c r="A58" s="609"/>
      <c r="B58" s="478"/>
      <c r="C58" s="478"/>
      <c r="D58" s="25"/>
      <c r="E58" s="25"/>
      <c r="F58" s="25"/>
    </row>
    <row r="59" spans="1:6" ht="14.25" x14ac:dyDescent="0.2">
      <c r="A59" s="477"/>
      <c r="B59" s="478"/>
      <c r="C59" s="478"/>
      <c r="D59" s="25"/>
      <c r="E59" s="25"/>
      <c r="F59" s="25"/>
    </row>
    <row r="60" spans="1:6" ht="14.25" x14ac:dyDescent="0.2">
      <c r="A60" s="477"/>
      <c r="B60" s="478"/>
      <c r="C60" s="478"/>
      <c r="D60" s="25"/>
      <c r="E60" s="25"/>
      <c r="F60" s="25"/>
    </row>
    <row r="61" spans="1:6" ht="14.25" x14ac:dyDescent="0.2">
      <c r="A61" s="477"/>
      <c r="B61" s="478"/>
      <c r="C61" s="478"/>
      <c r="D61" s="25"/>
      <c r="E61" s="25"/>
      <c r="F61" s="25"/>
    </row>
    <row r="62" spans="1:6" x14ac:dyDescent="0.2">
      <c r="B62" s="25"/>
      <c r="C62" s="25"/>
      <c r="D62" s="25"/>
      <c r="E62" s="25"/>
      <c r="F62" s="25"/>
    </row>
    <row r="63" spans="1:6" x14ac:dyDescent="0.2">
      <c r="B63" s="25"/>
      <c r="C63" s="25"/>
      <c r="D63" s="25"/>
      <c r="E63" s="25"/>
      <c r="F63" s="25"/>
    </row>
    <row r="64" spans="1:6" x14ac:dyDescent="0.2">
      <c r="B64" s="25"/>
      <c r="C64" s="25"/>
      <c r="D64" s="25"/>
      <c r="E64" s="25"/>
      <c r="F64" s="25"/>
    </row>
    <row r="65" ht="13.5" customHeight="1" x14ac:dyDescent="0.2"/>
    <row r="66" ht="13.5" customHeight="1" x14ac:dyDescent="0.2"/>
  </sheetData>
  <sheetProtection selectLockedCells="1" selectUnlockedCells="1"/>
  <mergeCells count="7">
    <mergeCell ref="A47:E47"/>
    <mergeCell ref="A48:F48"/>
    <mergeCell ref="A2:F2"/>
    <mergeCell ref="A4:F4"/>
    <mergeCell ref="A6:F6"/>
    <mergeCell ref="A45:E45"/>
    <mergeCell ref="A46:E46"/>
  </mergeCells>
  <phoneticPr fontId="26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87" firstPageNumber="0" fitToHeight="0" orientation="portrait" r:id="rId1"/>
  <headerFooter alignWithMargins="0"/>
  <ignoredErrors>
    <ignoredError sqref="C4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Q163"/>
  <sheetViews>
    <sheetView zoomScale="106" zoomScaleNormal="106" zoomScaleSheetLayoutView="100" workbookViewId="0">
      <selection activeCell="L16" sqref="L16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3" customWidth="1"/>
    <col min="6" max="6" width="14.140625" style="135" customWidth="1"/>
    <col min="7" max="8" width="11.85546875" bestFit="1" customWidth="1"/>
    <col min="9" max="9" width="14.140625" customWidth="1"/>
    <col min="11" max="12" width="11.7109375" style="25" bestFit="1" customWidth="1"/>
    <col min="13" max="15" width="10.140625" style="25" bestFit="1" customWidth="1"/>
  </cols>
  <sheetData>
    <row r="1" spans="1:9" x14ac:dyDescent="0.2">
      <c r="I1" s="288"/>
    </row>
    <row r="2" spans="1:9" ht="18" x14ac:dyDescent="0.25">
      <c r="A2" s="735" t="s">
        <v>562</v>
      </c>
      <c r="B2" s="735"/>
      <c r="C2" s="735"/>
      <c r="D2" s="735"/>
      <c r="E2" s="735"/>
      <c r="F2" s="735"/>
      <c r="G2" s="735"/>
      <c r="H2" s="735"/>
      <c r="I2" s="735"/>
    </row>
    <row r="3" spans="1:9" ht="15" customHeight="1" x14ac:dyDescent="0.25">
      <c r="E3" s="3"/>
      <c r="F3" s="189"/>
      <c r="G3" s="3"/>
      <c r="H3" s="3"/>
      <c r="I3" s="3"/>
    </row>
    <row r="4" spans="1:9" ht="15" customHeight="1" x14ac:dyDescent="0.25">
      <c r="A4" s="738" t="s">
        <v>567</v>
      </c>
      <c r="B4" s="738"/>
      <c r="C4" s="738"/>
      <c r="D4" s="738"/>
      <c r="E4" s="738"/>
      <c r="F4" s="738"/>
      <c r="G4" s="738"/>
      <c r="H4" s="738"/>
      <c r="I4" s="738"/>
    </row>
    <row r="5" spans="1:9" ht="15" customHeight="1" x14ac:dyDescent="0.25">
      <c r="E5" s="4"/>
      <c r="F5" s="190"/>
      <c r="G5" s="4"/>
      <c r="H5" s="4"/>
      <c r="I5" s="4"/>
    </row>
    <row r="6" spans="1:9" ht="15" customHeight="1" x14ac:dyDescent="0.25">
      <c r="A6" s="738" t="s">
        <v>0</v>
      </c>
      <c r="B6" s="738"/>
      <c r="C6" s="738"/>
      <c r="D6" s="738"/>
      <c r="E6" s="738"/>
      <c r="F6" s="738"/>
      <c r="G6" s="738"/>
      <c r="H6" s="738"/>
      <c r="I6" s="738"/>
    </row>
    <row r="7" spans="1:9" ht="15" customHeight="1" x14ac:dyDescent="0.25">
      <c r="E7" s="3"/>
      <c r="G7" s="3"/>
      <c r="H7" s="3"/>
      <c r="I7" s="3"/>
    </row>
    <row r="8" spans="1:9" ht="15" customHeight="1" x14ac:dyDescent="0.25">
      <c r="A8" s="737" t="s">
        <v>1</v>
      </c>
      <c r="B8" s="737"/>
      <c r="C8" s="737"/>
      <c r="D8" s="737"/>
      <c r="E8" s="737"/>
      <c r="F8" s="737"/>
      <c r="G8" s="737"/>
      <c r="H8" s="737"/>
      <c r="I8" s="737"/>
    </row>
    <row r="9" spans="1:9" ht="15" customHeight="1" x14ac:dyDescent="0.25">
      <c r="G9" s="3"/>
      <c r="H9" s="3"/>
      <c r="I9" s="3"/>
    </row>
    <row r="10" spans="1:9" ht="15" customHeight="1" thickBot="1" x14ac:dyDescent="0.3">
      <c r="E10" s="3"/>
      <c r="G10" s="3"/>
      <c r="H10" s="3"/>
      <c r="I10" s="5" t="s">
        <v>2</v>
      </c>
    </row>
    <row r="11" spans="1:9" ht="15" customHeight="1" thickBot="1" x14ac:dyDescent="0.25">
      <c r="A11" s="6" t="s">
        <v>3</v>
      </c>
      <c r="B11" s="480"/>
      <c r="C11" s="481"/>
      <c r="D11" s="482"/>
      <c r="E11" s="510" t="s">
        <v>564</v>
      </c>
      <c r="F11" s="473" t="s">
        <v>311</v>
      </c>
      <c r="G11" s="474" t="s">
        <v>338</v>
      </c>
      <c r="H11" s="474" t="s">
        <v>353</v>
      </c>
      <c r="I11" s="475" t="s">
        <v>565</v>
      </c>
    </row>
    <row r="12" spans="1:9" ht="15" customHeight="1" x14ac:dyDescent="0.2">
      <c r="A12" s="7" t="s">
        <v>351</v>
      </c>
      <c r="B12" s="720"/>
      <c r="C12" s="8"/>
      <c r="D12" s="59"/>
      <c r="E12" s="333">
        <f>Příjmy!B10</f>
        <v>3348920</v>
      </c>
      <c r="F12" s="337">
        <f>Příjmy!C10</f>
        <v>4119920</v>
      </c>
      <c r="G12" s="14">
        <f>Příjmy!D10</f>
        <v>4488920</v>
      </c>
      <c r="H12" s="14">
        <f>Příjmy!E10</f>
        <v>4622990</v>
      </c>
      <c r="I12" s="511">
        <f>Příjmy!F10</f>
        <v>4761082.1000000006</v>
      </c>
    </row>
    <row r="13" spans="1:9" ht="15" customHeight="1" x14ac:dyDescent="0.2">
      <c r="A13" s="9" t="s">
        <v>4</v>
      </c>
      <c r="B13" s="721"/>
      <c r="C13" s="10"/>
      <c r="D13" s="60"/>
      <c r="E13" s="334">
        <f>Příjmy!B16</f>
        <v>94893.34</v>
      </c>
      <c r="F13" s="336">
        <f>Příjmy!C16</f>
        <v>124810.62</v>
      </c>
      <c r="G13" s="11">
        <f>Příjmy!D16</f>
        <v>100142.94</v>
      </c>
      <c r="H13" s="11">
        <f>Příjmy!E16</f>
        <v>90450.459999999992</v>
      </c>
      <c r="I13" s="512">
        <f>Příjmy!F16</f>
        <v>90463.06</v>
      </c>
    </row>
    <row r="14" spans="1:9" ht="15" customHeight="1" x14ac:dyDescent="0.2">
      <c r="A14" s="12" t="s">
        <v>5</v>
      </c>
      <c r="B14" s="722"/>
      <c r="C14" s="13"/>
      <c r="D14" s="61"/>
      <c r="E14" s="334">
        <f>Příjmy!B34</f>
        <v>0</v>
      </c>
      <c r="F14" s="336">
        <f>Příjmy!C34</f>
        <v>0</v>
      </c>
      <c r="G14" s="11">
        <f>Příjmy!D34</f>
        <v>0</v>
      </c>
      <c r="H14" s="11">
        <f>Příjmy!E34</f>
        <v>0</v>
      </c>
      <c r="I14" s="512">
        <f>Příjmy!F34</f>
        <v>0</v>
      </c>
    </row>
    <row r="15" spans="1:9" ht="15" customHeight="1" x14ac:dyDescent="0.2">
      <c r="A15" s="9" t="s">
        <v>6</v>
      </c>
      <c r="B15" s="721"/>
      <c r="C15" s="10"/>
      <c r="D15" s="60"/>
      <c r="E15" s="333">
        <f>Příjmy!B27</f>
        <v>132610.78</v>
      </c>
      <c r="F15" s="337">
        <f>Příjmy!C27</f>
        <v>137862.78</v>
      </c>
      <c r="G15" s="14">
        <f>Příjmy!D27</f>
        <v>142274.45600000001</v>
      </c>
      <c r="H15" s="14">
        <f>Příjmy!E27</f>
        <v>146862.59904</v>
      </c>
      <c r="I15" s="511">
        <f>Příjmy!F27</f>
        <v>151634.26780160001</v>
      </c>
    </row>
    <row r="16" spans="1:9" ht="15" customHeight="1" thickBot="1" x14ac:dyDescent="0.25">
      <c r="A16" s="483" t="s">
        <v>339</v>
      </c>
      <c r="B16" s="723"/>
      <c r="C16" s="484"/>
      <c r="D16" s="485"/>
      <c r="E16" s="333">
        <f>Příjmy!B38</f>
        <v>310000</v>
      </c>
      <c r="F16" s="337">
        <f>Příjmy!C36</f>
        <v>545000</v>
      </c>
      <c r="G16" s="673">
        <f>Příjmy!D38+Příjmy!D41+Příjmy!D37</f>
        <v>0</v>
      </c>
      <c r="H16" s="673">
        <f>Příjmy!E38+Příjmy!E41+Příjmy!E37</f>
        <v>0</v>
      </c>
      <c r="I16" s="724">
        <f>Příjmy!F38+Příjmy!F41+Příjmy!F37</f>
        <v>0</v>
      </c>
    </row>
    <row r="17" spans="1:15" s="16" customFormat="1" ht="15" customHeight="1" thickBot="1" x14ac:dyDescent="0.25">
      <c r="A17" s="15" t="s">
        <v>7</v>
      </c>
      <c r="B17" s="725"/>
      <c r="C17" s="726"/>
      <c r="D17" s="727"/>
      <c r="E17" s="335">
        <f>SUM(E12:E16)</f>
        <v>3886424.1199999996</v>
      </c>
      <c r="F17" s="471">
        <f t="shared" ref="F17:I17" si="0">SUM(F12:F16)</f>
        <v>4927593.4000000004</v>
      </c>
      <c r="G17" s="471">
        <f t="shared" si="0"/>
        <v>4731337.3960000006</v>
      </c>
      <c r="H17" s="471">
        <f t="shared" si="0"/>
        <v>4860303.0590399997</v>
      </c>
      <c r="I17" s="338">
        <f t="shared" si="0"/>
        <v>5003179.4278015997</v>
      </c>
      <c r="K17" s="431"/>
      <c r="L17" s="431"/>
      <c r="M17" s="431"/>
      <c r="N17" s="431"/>
      <c r="O17" s="431"/>
    </row>
    <row r="18" spans="1:15" ht="15" customHeight="1" x14ac:dyDescent="0.25">
      <c r="E18" s="3"/>
      <c r="G18" s="3"/>
      <c r="H18" s="3"/>
      <c r="I18" s="3"/>
    </row>
    <row r="19" spans="1:15" ht="15" customHeight="1" x14ac:dyDescent="0.25">
      <c r="A19" s="746" t="s">
        <v>8</v>
      </c>
      <c r="B19" s="746"/>
      <c r="C19" s="746"/>
      <c r="D19" s="746"/>
      <c r="E19" s="746"/>
      <c r="F19" s="746"/>
      <c r="G19" s="746"/>
      <c r="H19" s="746"/>
      <c r="I19" s="746"/>
    </row>
    <row r="20" spans="1:15" ht="13.5" thickBot="1" x14ac:dyDescent="0.25">
      <c r="I20" s="5" t="s">
        <v>2</v>
      </c>
    </row>
    <row r="21" spans="1:15" s="17" customFormat="1" ht="13.5" thickBot="1" x14ac:dyDescent="0.25">
      <c r="A21" s="211" t="s">
        <v>9</v>
      </c>
      <c r="B21" s="212" t="s">
        <v>10</v>
      </c>
      <c r="C21" s="213" t="s">
        <v>11</v>
      </c>
      <c r="D21" s="264" t="s">
        <v>12</v>
      </c>
      <c r="E21" s="510" t="s">
        <v>564</v>
      </c>
      <c r="F21" s="473" t="s">
        <v>311</v>
      </c>
      <c r="G21" s="474" t="s">
        <v>338</v>
      </c>
      <c r="H21" s="474" t="s">
        <v>353</v>
      </c>
      <c r="I21" s="475" t="s">
        <v>565</v>
      </c>
      <c r="K21" s="432"/>
      <c r="L21" s="432"/>
      <c r="M21" s="432"/>
      <c r="N21" s="432"/>
      <c r="O21" s="432"/>
    </row>
    <row r="22" spans="1:15" s="16" customFormat="1" x14ac:dyDescent="0.2">
      <c r="A22" s="744" t="s">
        <v>13</v>
      </c>
      <c r="B22" s="208" t="s">
        <v>14</v>
      </c>
      <c r="C22" s="209" t="s">
        <v>15</v>
      </c>
      <c r="D22" s="210" t="s">
        <v>15</v>
      </c>
      <c r="E22" s="427">
        <f>SUM(E23:E30)</f>
        <v>64608.800000000003</v>
      </c>
      <c r="F22" s="493">
        <f>SUM(F23:F30)</f>
        <v>65624.800000000003</v>
      </c>
      <c r="G22" s="427">
        <f>SUM(G23:G30)</f>
        <v>66224.800000000003</v>
      </c>
      <c r="H22" s="427">
        <f>SUM(H23:H30)</f>
        <v>65574.8</v>
      </c>
      <c r="I22" s="428">
        <f>SUM(I23:I30)</f>
        <v>65574.8</v>
      </c>
      <c r="K22" s="431"/>
      <c r="L22" s="431"/>
      <c r="M22" s="431"/>
      <c r="N22" s="431"/>
      <c r="O22" s="431"/>
    </row>
    <row r="23" spans="1:15" x14ac:dyDescent="0.2">
      <c r="A23" s="744"/>
      <c r="B23" s="739" t="s">
        <v>16</v>
      </c>
      <c r="C23" s="20">
        <v>910</v>
      </c>
      <c r="D23" s="63" t="s">
        <v>17</v>
      </c>
      <c r="E23" s="505">
        <f>Výdaje!D10</f>
        <v>4894.8</v>
      </c>
      <c r="F23" s="494">
        <f>Výdaje!E10</f>
        <v>4894.8</v>
      </c>
      <c r="G23" s="21">
        <f>Výdaje!F10</f>
        <v>4944.8</v>
      </c>
      <c r="H23" s="21">
        <f>Výdaje!G10</f>
        <v>4894.8</v>
      </c>
      <c r="I23" s="160">
        <f>Výdaje!H10</f>
        <v>4894.8</v>
      </c>
    </row>
    <row r="24" spans="1:15" x14ac:dyDescent="0.2">
      <c r="A24" s="744"/>
      <c r="B24" s="740"/>
      <c r="C24" s="22">
        <v>914</v>
      </c>
      <c r="D24" s="64" t="s">
        <v>18</v>
      </c>
      <c r="E24" s="505">
        <f>Výdaje!D93</f>
        <v>17144</v>
      </c>
      <c r="F24" s="494">
        <f>Výdaje!E93</f>
        <v>17661</v>
      </c>
      <c r="G24" s="21">
        <f>Výdaje!F93</f>
        <v>17611</v>
      </c>
      <c r="H24" s="21">
        <f>Výdaje!G93</f>
        <v>17611</v>
      </c>
      <c r="I24" s="160">
        <f>Výdaje!H93</f>
        <v>17611</v>
      </c>
    </row>
    <row r="25" spans="1:15" x14ac:dyDescent="0.2">
      <c r="A25" s="744"/>
      <c r="B25" s="740"/>
      <c r="C25" s="22">
        <v>915</v>
      </c>
      <c r="D25" s="64" t="s">
        <v>367</v>
      </c>
      <c r="E25" s="505">
        <f>Výdaje!D235</f>
        <v>50</v>
      </c>
      <c r="F25" s="494">
        <f>Výdaje!E235</f>
        <v>50</v>
      </c>
      <c r="G25" s="21">
        <f>Výdaje!F235</f>
        <v>650</v>
      </c>
      <c r="H25" s="21">
        <f>Výdaje!G235</f>
        <v>50</v>
      </c>
      <c r="I25" s="160">
        <f>Výdaje!H235</f>
        <v>50</v>
      </c>
    </row>
    <row r="26" spans="1:15" x14ac:dyDescent="0.2">
      <c r="A26" s="744"/>
      <c r="B26" s="740"/>
      <c r="C26" s="22">
        <v>917</v>
      </c>
      <c r="D26" s="64" t="s">
        <v>132</v>
      </c>
      <c r="E26" s="505">
        <f>Výdaje!D301</f>
        <v>17720</v>
      </c>
      <c r="F26" s="494">
        <f>Výdaje!E301</f>
        <v>18019</v>
      </c>
      <c r="G26" s="21">
        <f>Výdaje!F301</f>
        <v>18019</v>
      </c>
      <c r="H26" s="21">
        <f>Výdaje!G301</f>
        <v>18019</v>
      </c>
      <c r="I26" s="160">
        <f>Výdaje!H301</f>
        <v>18019</v>
      </c>
    </row>
    <row r="27" spans="1:15" x14ac:dyDescent="0.2">
      <c r="A27" s="744"/>
      <c r="B27" s="740"/>
      <c r="C27" s="22">
        <v>920</v>
      </c>
      <c r="D27" s="64" t="s">
        <v>19</v>
      </c>
      <c r="E27" s="505">
        <f>Výdaje!D478</f>
        <v>0</v>
      </c>
      <c r="F27" s="494">
        <f>Výdaje!E478</f>
        <v>0</v>
      </c>
      <c r="G27" s="21">
        <f>Výdaje!F478</f>
        <v>0</v>
      </c>
      <c r="H27" s="21">
        <f>Výdaje!G478</f>
        <v>0</v>
      </c>
      <c r="I27" s="160">
        <f>Výdaje!H478</f>
        <v>0</v>
      </c>
    </row>
    <row r="28" spans="1:15" x14ac:dyDescent="0.2">
      <c r="A28" s="744"/>
      <c r="B28" s="740"/>
      <c r="C28" s="22">
        <v>923</v>
      </c>
      <c r="D28" s="64" t="s">
        <v>212</v>
      </c>
      <c r="E28" s="505">
        <f>Výdaje!D576</f>
        <v>0</v>
      </c>
      <c r="F28" s="494">
        <f>Výdaje!E576</f>
        <v>0</v>
      </c>
      <c r="G28" s="157" t="s">
        <v>15</v>
      </c>
      <c r="H28" s="157" t="s">
        <v>15</v>
      </c>
      <c r="I28" s="161" t="s">
        <v>15</v>
      </c>
    </row>
    <row r="29" spans="1:15" x14ac:dyDescent="0.2">
      <c r="A29" s="466"/>
      <c r="B29" s="740"/>
      <c r="C29" s="22">
        <v>926</v>
      </c>
      <c r="D29" s="64" t="s">
        <v>135</v>
      </c>
      <c r="E29" s="505">
        <f>Výdaje!D673</f>
        <v>14800</v>
      </c>
      <c r="F29" s="494">
        <f>Výdaje!E673</f>
        <v>15000</v>
      </c>
      <c r="G29" s="21">
        <f>Výdaje!F673</f>
        <v>15000</v>
      </c>
      <c r="H29" s="21">
        <f>Výdaje!G673</f>
        <v>15000</v>
      </c>
      <c r="I29" s="160">
        <f>Výdaje!H673</f>
        <v>15000</v>
      </c>
    </row>
    <row r="30" spans="1:15" x14ac:dyDescent="0.2">
      <c r="A30" s="466"/>
      <c r="B30" s="741"/>
      <c r="C30" s="22">
        <v>931</v>
      </c>
      <c r="D30" s="64" t="s">
        <v>183</v>
      </c>
      <c r="E30" s="505">
        <f>Výdaje!D682</f>
        <v>10000</v>
      </c>
      <c r="F30" s="494">
        <f>Výdaje!E682</f>
        <v>10000</v>
      </c>
      <c r="G30" s="21">
        <f>Výdaje!F682</f>
        <v>10000</v>
      </c>
      <c r="H30" s="21">
        <f>Výdaje!G682</f>
        <v>10000</v>
      </c>
      <c r="I30" s="160">
        <f>Výdaje!H682</f>
        <v>10000</v>
      </c>
    </row>
    <row r="31" spans="1:15" s="16" customFormat="1" x14ac:dyDescent="0.2">
      <c r="A31" s="742" t="s">
        <v>20</v>
      </c>
      <c r="B31" s="18" t="s">
        <v>21</v>
      </c>
      <c r="C31" s="19" t="s">
        <v>15</v>
      </c>
      <c r="D31" s="62" t="s">
        <v>15</v>
      </c>
      <c r="E31" s="158">
        <f>SUM(E32:E36)</f>
        <v>81536.75</v>
      </c>
      <c r="F31" s="495">
        <f>SUM(F32:F36)</f>
        <v>112805</v>
      </c>
      <c r="G31" s="158">
        <f>SUM(G32:G36)</f>
        <v>64447</v>
      </c>
      <c r="H31" s="158">
        <f>SUM(H32:H36)</f>
        <v>64447</v>
      </c>
      <c r="I31" s="159">
        <f>SUM(I32:I36)</f>
        <v>64197</v>
      </c>
      <c r="K31" s="431"/>
      <c r="L31" s="431"/>
      <c r="M31" s="431"/>
      <c r="N31" s="431"/>
      <c r="O31" s="431"/>
    </row>
    <row r="32" spans="1:15" x14ac:dyDescent="0.2">
      <c r="A32" s="743"/>
      <c r="B32" s="739" t="s">
        <v>21</v>
      </c>
      <c r="C32" s="22">
        <v>914</v>
      </c>
      <c r="D32" s="64" t="s">
        <v>18</v>
      </c>
      <c r="E32" s="505">
        <f>Výdaje!D98</f>
        <v>11000</v>
      </c>
      <c r="F32" s="494">
        <f>Výdaje!E98</f>
        <v>13479</v>
      </c>
      <c r="G32" s="21">
        <f>Výdaje!F98</f>
        <v>11079</v>
      </c>
      <c r="H32" s="21">
        <f>Výdaje!G98</f>
        <v>11079</v>
      </c>
      <c r="I32" s="160">
        <f>Výdaje!H98</f>
        <v>10829</v>
      </c>
    </row>
    <row r="33" spans="1:15" x14ac:dyDescent="0.2">
      <c r="A33" s="743"/>
      <c r="B33" s="740"/>
      <c r="C33" s="22">
        <v>917</v>
      </c>
      <c r="D33" s="64" t="s">
        <v>132</v>
      </c>
      <c r="E33" s="505">
        <f>Výdaje!D319</f>
        <v>24356</v>
      </c>
      <c r="F33" s="494">
        <f>Výdaje!E319</f>
        <v>21118</v>
      </c>
      <c r="G33" s="21">
        <f>Výdaje!F319</f>
        <v>20718</v>
      </c>
      <c r="H33" s="21">
        <f>Výdaje!G319</f>
        <v>20718</v>
      </c>
      <c r="I33" s="160">
        <f>Výdaje!H319</f>
        <v>20718</v>
      </c>
    </row>
    <row r="34" spans="1:15" x14ac:dyDescent="0.2">
      <c r="A34" s="743"/>
      <c r="B34" s="740"/>
      <c r="C34" s="22">
        <v>920</v>
      </c>
      <c r="D34" s="64" t="s">
        <v>19</v>
      </c>
      <c r="E34" s="505">
        <f>Výdaje!D480</f>
        <v>0</v>
      </c>
      <c r="F34" s="494">
        <f>Výdaje!E480</f>
        <v>0</v>
      </c>
      <c r="G34" s="21">
        <f>Výdaje!F480</f>
        <v>0</v>
      </c>
      <c r="H34" s="21">
        <f>Výdaje!G480</f>
        <v>0</v>
      </c>
      <c r="I34" s="160">
        <f>Výdaje!H480</f>
        <v>0</v>
      </c>
    </row>
    <row r="35" spans="1:15" x14ac:dyDescent="0.2">
      <c r="A35" s="743"/>
      <c r="B35" s="740"/>
      <c r="C35" s="22">
        <v>923</v>
      </c>
      <c r="D35" s="64" t="s">
        <v>212</v>
      </c>
      <c r="E35" s="505">
        <f>Výdaje!D578</f>
        <v>13960.75</v>
      </c>
      <c r="F35" s="494">
        <f>Výdaje!E578</f>
        <v>45558</v>
      </c>
      <c r="G35" s="157" t="s">
        <v>15</v>
      </c>
      <c r="H35" s="157" t="s">
        <v>15</v>
      </c>
      <c r="I35" s="161" t="s">
        <v>15</v>
      </c>
    </row>
    <row r="36" spans="1:15" x14ac:dyDescent="0.2">
      <c r="A36" s="162"/>
      <c r="B36" s="741"/>
      <c r="C36" s="22">
        <v>926</v>
      </c>
      <c r="D36" s="64" t="s">
        <v>135</v>
      </c>
      <c r="E36" s="505">
        <f>Výdaje!D674</f>
        <v>32220</v>
      </c>
      <c r="F36" s="494">
        <f>Výdaje!E674</f>
        <v>32650</v>
      </c>
      <c r="G36" s="21">
        <f>Výdaje!F674</f>
        <v>32650</v>
      </c>
      <c r="H36" s="21">
        <f>Výdaje!G674</f>
        <v>32650</v>
      </c>
      <c r="I36" s="160">
        <f>Výdaje!H674</f>
        <v>32650</v>
      </c>
    </row>
    <row r="37" spans="1:15" s="16" customFormat="1" x14ac:dyDescent="0.2">
      <c r="A37" s="742" t="s">
        <v>22</v>
      </c>
      <c r="B37" s="18" t="s">
        <v>23</v>
      </c>
      <c r="C37" s="19" t="s">
        <v>15</v>
      </c>
      <c r="D37" s="62" t="s">
        <v>15</v>
      </c>
      <c r="E37" s="158">
        <f>SUM(E38:E42)</f>
        <v>96556.64</v>
      </c>
      <c r="F37" s="730">
        <f>SUM(F38:F42)</f>
        <v>181730.875</v>
      </c>
      <c r="G37" s="23">
        <f>SUM(G38:G42)</f>
        <v>40690</v>
      </c>
      <c r="H37" s="23">
        <f>SUM(H38:H42)</f>
        <v>75690</v>
      </c>
      <c r="I37" s="163">
        <f>SUM(I38:I42)</f>
        <v>212790</v>
      </c>
      <c r="K37" s="431"/>
      <c r="L37" s="431"/>
      <c r="M37" s="431"/>
      <c r="N37" s="431"/>
      <c r="O37" s="431"/>
    </row>
    <row r="38" spans="1:15" x14ac:dyDescent="0.2">
      <c r="A38" s="743"/>
      <c r="B38" s="739" t="s">
        <v>24</v>
      </c>
      <c r="C38" s="22">
        <v>914</v>
      </c>
      <c r="D38" s="64" t="s">
        <v>18</v>
      </c>
      <c r="E38" s="505">
        <f>Výdaje!D109</f>
        <v>11540</v>
      </c>
      <c r="F38" s="494">
        <f>Výdaje!E109</f>
        <v>11690</v>
      </c>
      <c r="G38" s="21">
        <f>Výdaje!F109</f>
        <v>11690</v>
      </c>
      <c r="H38" s="21">
        <f>Výdaje!G109</f>
        <v>11690</v>
      </c>
      <c r="I38" s="160">
        <f>Výdaje!H109</f>
        <v>11790</v>
      </c>
    </row>
    <row r="39" spans="1:15" x14ac:dyDescent="0.2">
      <c r="A39" s="743"/>
      <c r="B39" s="740"/>
      <c r="C39" s="22">
        <v>913</v>
      </c>
      <c r="D39" s="64" t="s">
        <v>737</v>
      </c>
      <c r="E39" s="505">
        <v>0</v>
      </c>
      <c r="F39" s="494">
        <f>Výdaje!E39</f>
        <v>130000</v>
      </c>
      <c r="G39" s="21"/>
      <c r="H39" s="21"/>
      <c r="I39" s="160"/>
    </row>
    <row r="40" spans="1:15" x14ac:dyDescent="0.2">
      <c r="A40" s="743"/>
      <c r="B40" s="740"/>
      <c r="C40" s="22">
        <v>919</v>
      </c>
      <c r="D40" s="64" t="s">
        <v>198</v>
      </c>
      <c r="E40" s="505">
        <f>Výdaje!D472</f>
        <v>14741.64</v>
      </c>
      <c r="F40" s="494">
        <f>Výdaje!E472</f>
        <v>19335.875</v>
      </c>
      <c r="G40" s="21">
        <f>Výdaje!F472</f>
        <v>0</v>
      </c>
      <c r="H40" s="21">
        <f>Výdaje!G472</f>
        <v>25000</v>
      </c>
      <c r="I40" s="160">
        <f>Výdaje!H472</f>
        <v>25000</v>
      </c>
    </row>
    <row r="41" spans="1:15" x14ac:dyDescent="0.2">
      <c r="A41" s="743"/>
      <c r="B41" s="740"/>
      <c r="C41" s="22">
        <v>923</v>
      </c>
      <c r="D41" s="64" t="s">
        <v>212</v>
      </c>
      <c r="E41" s="505">
        <f>Výdaje!D600</f>
        <v>15000</v>
      </c>
      <c r="F41" s="494">
        <f>Výdaje!E600</f>
        <v>2705</v>
      </c>
      <c r="G41" s="596" t="str">
        <f>Výdaje!F600</f>
        <v>x</v>
      </c>
      <c r="H41" s="596" t="str">
        <f>Výdaje!G600</f>
        <v>x</v>
      </c>
      <c r="I41" s="597" t="str">
        <f>Výdaje!H600</f>
        <v>x</v>
      </c>
    </row>
    <row r="42" spans="1:15" x14ac:dyDescent="0.2">
      <c r="A42" s="745"/>
      <c r="B42" s="741"/>
      <c r="C42" s="22">
        <v>924</v>
      </c>
      <c r="D42" s="64" t="s">
        <v>25</v>
      </c>
      <c r="E42" s="505">
        <f>Výdaje!D664</f>
        <v>55275</v>
      </c>
      <c r="F42" s="494">
        <f>Výdaje!E664</f>
        <v>18000</v>
      </c>
      <c r="G42" s="21">
        <f>Výdaje!F664</f>
        <v>29000</v>
      </c>
      <c r="H42" s="21">
        <f>Výdaje!G664</f>
        <v>39000</v>
      </c>
      <c r="I42" s="160">
        <f>Výdaje!H664</f>
        <v>176000</v>
      </c>
    </row>
    <row r="43" spans="1:15" s="16" customFormat="1" x14ac:dyDescent="0.2">
      <c r="A43" s="742" t="s">
        <v>26</v>
      </c>
      <c r="B43" s="18" t="s">
        <v>27</v>
      </c>
      <c r="C43" s="19" t="s">
        <v>15</v>
      </c>
      <c r="D43" s="62" t="s">
        <v>15</v>
      </c>
      <c r="E43" s="158">
        <f>SUM(E44:E51)</f>
        <v>411797.7</v>
      </c>
      <c r="F43" s="496">
        <f>SUM(F44:F51)</f>
        <v>645575.76</v>
      </c>
      <c r="G43" s="23">
        <f>SUM(G44:G51)</f>
        <v>610466.21279999998</v>
      </c>
      <c r="H43" s="23">
        <f>SUM(H44:H51)</f>
        <v>617623.65368400002</v>
      </c>
      <c r="I43" s="163">
        <f>SUM(I44:I51)</f>
        <v>622800.31779452006</v>
      </c>
      <c r="K43" s="431"/>
      <c r="L43" s="431"/>
      <c r="M43" s="431"/>
      <c r="N43" s="431"/>
      <c r="O43" s="431"/>
    </row>
    <row r="44" spans="1:15" s="26" customFormat="1" x14ac:dyDescent="0.2">
      <c r="A44" s="743"/>
      <c r="B44" s="739" t="s">
        <v>28</v>
      </c>
      <c r="C44" s="174">
        <v>912</v>
      </c>
      <c r="D44" s="175" t="s">
        <v>268</v>
      </c>
      <c r="E44" s="505">
        <f>Výdaje!D41</f>
        <v>9700</v>
      </c>
      <c r="F44" s="494">
        <f>Výdaje!E41</f>
        <v>14550</v>
      </c>
      <c r="G44" s="21">
        <f>Výdaje!F41</f>
        <v>17200</v>
      </c>
      <c r="H44" s="21">
        <f>Výdaje!G41</f>
        <v>17200</v>
      </c>
      <c r="I44" s="160">
        <f>Výdaje!H41</f>
        <v>17200</v>
      </c>
      <c r="K44" s="318"/>
      <c r="L44" s="318"/>
      <c r="M44" s="318"/>
      <c r="N44" s="318"/>
      <c r="O44" s="318"/>
    </row>
    <row r="45" spans="1:15" x14ac:dyDescent="0.2">
      <c r="A45" s="743"/>
      <c r="B45" s="740"/>
      <c r="C45" s="20">
        <v>913</v>
      </c>
      <c r="D45" s="63" t="s">
        <v>29</v>
      </c>
      <c r="E45" s="505">
        <f>Výdaje!D21</f>
        <v>300362.7</v>
      </c>
      <c r="F45" s="494">
        <f>Výdaje!E21</f>
        <v>494043.76</v>
      </c>
      <c r="G45" s="21">
        <f>Výdaje!F21</f>
        <v>481791.21279999998</v>
      </c>
      <c r="H45" s="21">
        <f>Výdaje!G21</f>
        <v>489098.65368400002</v>
      </c>
      <c r="I45" s="160">
        <f>Výdaje!H21</f>
        <v>496625.31779452006</v>
      </c>
    </row>
    <row r="46" spans="1:15" x14ac:dyDescent="0.2">
      <c r="A46" s="743"/>
      <c r="B46" s="740"/>
      <c r="C46" s="22">
        <v>914</v>
      </c>
      <c r="D46" s="64" t="s">
        <v>18</v>
      </c>
      <c r="E46" s="505">
        <f>Výdaje!D111</f>
        <v>6700</v>
      </c>
      <c r="F46" s="494">
        <f>Výdaje!E111</f>
        <v>7055</v>
      </c>
      <c r="G46" s="21">
        <f>Výdaje!F111</f>
        <v>7125</v>
      </c>
      <c r="H46" s="21">
        <f>Výdaje!G111</f>
        <v>6975</v>
      </c>
      <c r="I46" s="160">
        <f>Výdaje!H111</f>
        <v>7475</v>
      </c>
    </row>
    <row r="47" spans="1:15" x14ac:dyDescent="0.2">
      <c r="A47" s="743"/>
      <c r="B47" s="740"/>
      <c r="C47" s="22">
        <v>915</v>
      </c>
      <c r="D47" s="64" t="s">
        <v>367</v>
      </c>
      <c r="E47" s="505">
        <f>Výdaje!D238</f>
        <v>5180</v>
      </c>
      <c r="F47" s="494">
        <f>Výdaje!E238</f>
        <v>5600</v>
      </c>
      <c r="G47" s="21">
        <f>Výdaje!F238</f>
        <v>5400</v>
      </c>
      <c r="H47" s="21">
        <f>Výdaje!G238</f>
        <v>5400</v>
      </c>
      <c r="I47" s="160">
        <f>Výdaje!H238</f>
        <v>2550</v>
      </c>
    </row>
    <row r="48" spans="1:15" x14ac:dyDescent="0.2">
      <c r="A48" s="743"/>
      <c r="B48" s="740"/>
      <c r="C48" s="22">
        <v>917</v>
      </c>
      <c r="D48" s="64" t="s">
        <v>132</v>
      </c>
      <c r="E48" s="505">
        <f>Výdaje!D347</f>
        <v>9380</v>
      </c>
      <c r="F48" s="494">
        <f>Výdaje!E347</f>
        <v>9270</v>
      </c>
      <c r="G48" s="21">
        <f>Výdaje!F347</f>
        <v>9970</v>
      </c>
      <c r="H48" s="21">
        <f>Výdaje!G347</f>
        <v>9970</v>
      </c>
      <c r="I48" s="160">
        <f>Výdaje!H347</f>
        <v>9970</v>
      </c>
    </row>
    <row r="49" spans="1:17" x14ac:dyDescent="0.2">
      <c r="A49" s="743"/>
      <c r="B49" s="740"/>
      <c r="C49" s="22">
        <v>920</v>
      </c>
      <c r="D49" s="64" t="s">
        <v>19</v>
      </c>
      <c r="E49" s="505">
        <f>Výdaje!D482</f>
        <v>55000</v>
      </c>
      <c r="F49" s="494">
        <f>Výdaje!E482</f>
        <v>89100</v>
      </c>
      <c r="G49" s="21">
        <f>Výdaje!F482</f>
        <v>65000</v>
      </c>
      <c r="H49" s="21">
        <f>Výdaje!G482</f>
        <v>65000</v>
      </c>
      <c r="I49" s="160">
        <f>Výdaje!H482</f>
        <v>65000</v>
      </c>
    </row>
    <row r="50" spans="1:17" x14ac:dyDescent="0.2">
      <c r="A50" s="743"/>
      <c r="B50" s="740"/>
      <c r="C50" s="22">
        <v>923</v>
      </c>
      <c r="D50" s="64" t="s">
        <v>212</v>
      </c>
      <c r="E50" s="505">
        <f>Výdaje!D603</f>
        <v>1495</v>
      </c>
      <c r="F50" s="494">
        <f>Výdaje!E603</f>
        <v>1977</v>
      </c>
      <c r="G50" s="157" t="s">
        <v>15</v>
      </c>
      <c r="H50" s="157" t="s">
        <v>15</v>
      </c>
      <c r="I50" s="161" t="s">
        <v>15</v>
      </c>
    </row>
    <row r="51" spans="1:17" x14ac:dyDescent="0.2">
      <c r="A51" s="466"/>
      <c r="B51" s="741"/>
      <c r="C51" s="22">
        <v>926</v>
      </c>
      <c r="D51" s="64" t="s">
        <v>135</v>
      </c>
      <c r="E51" s="505">
        <f>Výdaje!D675</f>
        <v>23980</v>
      </c>
      <c r="F51" s="494">
        <f>Výdaje!E675</f>
        <v>23980</v>
      </c>
      <c r="G51" s="21">
        <f>Výdaje!F675</f>
        <v>23980</v>
      </c>
      <c r="H51" s="21">
        <f>Výdaje!G675</f>
        <v>23980</v>
      </c>
      <c r="I51" s="160">
        <f>Výdaje!H675</f>
        <v>23980</v>
      </c>
    </row>
    <row r="52" spans="1:17" s="16" customFormat="1" x14ac:dyDescent="0.2">
      <c r="A52" s="742" t="s">
        <v>30</v>
      </c>
      <c r="B52" s="18" t="s">
        <v>31</v>
      </c>
      <c r="C52" s="19" t="s">
        <v>15</v>
      </c>
      <c r="D52" s="62" t="s">
        <v>15</v>
      </c>
      <c r="E52" s="158">
        <f>SUM(E53:E59)</f>
        <v>187671.802</v>
      </c>
      <c r="F52" s="496">
        <f t="shared" ref="F52:I52" si="1">SUM(F53:F59)</f>
        <v>248635.90000000002</v>
      </c>
      <c r="G52" s="23">
        <f t="shared" si="1"/>
        <v>240103.60800000001</v>
      </c>
      <c r="H52" s="23">
        <f t="shared" si="1"/>
        <v>246542.79232000001</v>
      </c>
      <c r="I52" s="163">
        <f t="shared" si="1"/>
        <v>252991.37401280002</v>
      </c>
      <c r="K52" s="431"/>
      <c r="L52" s="431"/>
      <c r="M52" s="431"/>
      <c r="N52" s="431"/>
      <c r="O52" s="431"/>
    </row>
    <row r="53" spans="1:17" s="26" customFormat="1" x14ac:dyDescent="0.2">
      <c r="A53" s="743"/>
      <c r="B53" s="739" t="s">
        <v>32</v>
      </c>
      <c r="C53" s="174">
        <v>912</v>
      </c>
      <c r="D53" s="175" t="s">
        <v>268</v>
      </c>
      <c r="E53" s="505">
        <f>Výdaje!D49</f>
        <v>3500</v>
      </c>
      <c r="F53" s="494">
        <f>Výdaje!E49</f>
        <v>5340</v>
      </c>
      <c r="G53" s="21">
        <f>Výdaje!F49</f>
        <v>3500</v>
      </c>
      <c r="H53" s="21">
        <f>Výdaje!G49</f>
        <v>3500</v>
      </c>
      <c r="I53" s="160">
        <f>Výdaje!H49</f>
        <v>3500</v>
      </c>
      <c r="K53" s="318"/>
      <c r="L53" s="318"/>
      <c r="M53" s="318"/>
      <c r="N53" s="318"/>
      <c r="O53" s="318"/>
    </row>
    <row r="54" spans="1:17" x14ac:dyDescent="0.2">
      <c r="A54" s="743"/>
      <c r="B54" s="740"/>
      <c r="C54" s="20">
        <v>913</v>
      </c>
      <c r="D54" s="63" t="s">
        <v>29</v>
      </c>
      <c r="E54" s="505">
        <f>Výdaje!D27</f>
        <v>132966.802</v>
      </c>
      <c r="F54" s="494">
        <f>Výdaje!E27</f>
        <v>161422.70000000001</v>
      </c>
      <c r="G54" s="21">
        <f>Výdaje!F27</f>
        <v>167279.60800000001</v>
      </c>
      <c r="H54" s="21">
        <f>Výdaje!G27</f>
        <v>173370.79232000001</v>
      </c>
      <c r="I54" s="160">
        <f>Výdaje!H27</f>
        <v>179705.62401280002</v>
      </c>
    </row>
    <row r="55" spans="1:17" x14ac:dyDescent="0.2">
      <c r="A55" s="743"/>
      <c r="B55" s="740"/>
      <c r="C55" s="22">
        <v>914</v>
      </c>
      <c r="D55" s="64" t="s">
        <v>18</v>
      </c>
      <c r="E55" s="505">
        <f>Výdaje!D121</f>
        <v>5225</v>
      </c>
      <c r="F55" s="494">
        <f>Výdaje!E121</f>
        <v>8221</v>
      </c>
      <c r="G55" s="21">
        <f>Výdaje!F121</f>
        <v>3664</v>
      </c>
      <c r="H55" s="21">
        <f>Výdaje!G121</f>
        <v>3697</v>
      </c>
      <c r="I55" s="160">
        <f>Výdaje!H121</f>
        <v>3430</v>
      </c>
    </row>
    <row r="56" spans="1:17" x14ac:dyDescent="0.2">
      <c r="A56" s="743"/>
      <c r="B56" s="740"/>
      <c r="C56" s="22">
        <v>917</v>
      </c>
      <c r="D56" s="64" t="s">
        <v>132</v>
      </c>
      <c r="E56" s="505">
        <f>Výdaje!D372</f>
        <v>28980</v>
      </c>
      <c r="F56" s="494">
        <f>Výdaje!E372</f>
        <v>49210</v>
      </c>
      <c r="G56" s="21">
        <f>Výdaje!F372</f>
        <v>49660</v>
      </c>
      <c r="H56" s="21">
        <f>Výdaje!G372</f>
        <v>49975</v>
      </c>
      <c r="I56" s="160">
        <f>Výdaje!H372</f>
        <v>50355.75</v>
      </c>
    </row>
    <row r="57" spans="1:17" x14ac:dyDescent="0.2">
      <c r="A57" s="743"/>
      <c r="B57" s="740"/>
      <c r="C57" s="22">
        <v>920</v>
      </c>
      <c r="D57" s="64" t="s">
        <v>19</v>
      </c>
      <c r="E57" s="505">
        <f>Výdaje!D494</f>
        <v>16000</v>
      </c>
      <c r="F57" s="494">
        <f>Výdaje!E494</f>
        <v>14235.2</v>
      </c>
      <c r="G57" s="21">
        <f>Výdaje!F494</f>
        <v>15000</v>
      </c>
      <c r="H57" s="21">
        <f>Výdaje!G494</f>
        <v>15000</v>
      </c>
      <c r="I57" s="160">
        <f>Výdaje!H494</f>
        <v>15000</v>
      </c>
    </row>
    <row r="58" spans="1:17" x14ac:dyDescent="0.2">
      <c r="A58" s="743"/>
      <c r="B58" s="740"/>
      <c r="C58" s="22">
        <v>923</v>
      </c>
      <c r="D58" s="64" t="s">
        <v>212</v>
      </c>
      <c r="E58" s="505">
        <f>Výdaje!D608</f>
        <v>0</v>
      </c>
      <c r="F58" s="494">
        <f>Výdaje!E608</f>
        <v>9207</v>
      </c>
      <c r="G58" s="157" t="s">
        <v>15</v>
      </c>
      <c r="H58" s="157" t="s">
        <v>15</v>
      </c>
      <c r="I58" s="161" t="s">
        <v>15</v>
      </c>
    </row>
    <row r="59" spans="1:17" x14ac:dyDescent="0.2">
      <c r="A59" s="466"/>
      <c r="B59" s="740"/>
      <c r="C59" s="283">
        <v>926</v>
      </c>
      <c r="D59" s="284" t="s">
        <v>135</v>
      </c>
      <c r="E59" s="506">
        <f>Výdaje!D676</f>
        <v>1000</v>
      </c>
      <c r="F59" s="497">
        <f>Výdaje!E676</f>
        <v>1000</v>
      </c>
      <c r="G59" s="285">
        <f>Výdaje!F676</f>
        <v>1000</v>
      </c>
      <c r="H59" s="285">
        <f>Výdaje!G676</f>
        <v>1000</v>
      </c>
      <c r="I59" s="241">
        <f>Výdaje!H676</f>
        <v>1000</v>
      </c>
    </row>
    <row r="60" spans="1:17" s="16" customFormat="1" x14ac:dyDescent="0.2">
      <c r="A60" s="747" t="s">
        <v>33</v>
      </c>
      <c r="B60" s="420" t="s">
        <v>374</v>
      </c>
      <c r="C60" s="421" t="s">
        <v>15</v>
      </c>
      <c r="D60" s="422" t="s">
        <v>15</v>
      </c>
      <c r="E60" s="470">
        <f>SUM(E61:E67)</f>
        <v>700670.33000000007</v>
      </c>
      <c r="F60" s="498">
        <f>SUM(F61:F67)</f>
        <v>745941.92999999993</v>
      </c>
      <c r="G60" s="468">
        <f>SUM(G61:G67)</f>
        <v>585795.42999999993</v>
      </c>
      <c r="H60" s="468">
        <f>SUM(H61:H67)</f>
        <v>600080.92999999993</v>
      </c>
      <c r="I60" s="469">
        <f>SUM(I61:I67)</f>
        <v>614815.79500000004</v>
      </c>
      <c r="K60" s="431"/>
      <c r="L60" s="431"/>
      <c r="M60" s="431"/>
      <c r="N60" s="431"/>
      <c r="O60" s="431"/>
    </row>
    <row r="61" spans="1:17" s="26" customFormat="1" x14ac:dyDescent="0.2">
      <c r="A61" s="743"/>
      <c r="B61" s="739" t="s">
        <v>359</v>
      </c>
      <c r="C61" s="174">
        <v>912</v>
      </c>
      <c r="D61" s="175" t="s">
        <v>268</v>
      </c>
      <c r="E61" s="505">
        <f>Výdaje!D62</f>
        <v>23150</v>
      </c>
      <c r="F61" s="494">
        <f>Výdaje!E62</f>
        <v>12950</v>
      </c>
      <c r="G61" s="21">
        <f>Výdaje!F62</f>
        <v>6450</v>
      </c>
      <c r="H61" s="21">
        <f>Výdaje!G62</f>
        <v>6450</v>
      </c>
      <c r="I61" s="160">
        <f>Výdaje!H62</f>
        <v>6450</v>
      </c>
      <c r="K61" s="318"/>
      <c r="L61" s="318"/>
      <c r="M61" s="318"/>
      <c r="N61" s="318"/>
      <c r="O61" s="318"/>
      <c r="P61" s="318"/>
      <c r="Q61" s="318"/>
    </row>
    <row r="62" spans="1:17" x14ac:dyDescent="0.2">
      <c r="A62" s="743"/>
      <c r="B62" s="740"/>
      <c r="C62" s="20">
        <v>913</v>
      </c>
      <c r="D62" s="63" t="s">
        <v>29</v>
      </c>
      <c r="E62" s="505">
        <f>Výdaje!D28</f>
        <v>340245.8</v>
      </c>
      <c r="F62" s="494">
        <f>Výdaje!E28</f>
        <v>445000</v>
      </c>
      <c r="G62" s="21">
        <f>Výdaje!F28</f>
        <v>458850</v>
      </c>
      <c r="H62" s="21">
        <f>Výdaje!G28</f>
        <v>473135.5</v>
      </c>
      <c r="I62" s="160">
        <f>Výdaje!H28</f>
        <v>487870.36500000005</v>
      </c>
    </row>
    <row r="63" spans="1:17" x14ac:dyDescent="0.2">
      <c r="A63" s="743"/>
      <c r="B63" s="740"/>
      <c r="C63" s="22">
        <v>914</v>
      </c>
      <c r="D63" s="64" t="s">
        <v>18</v>
      </c>
      <c r="E63" s="505">
        <f>Výdaje!D131</f>
        <v>3344.5299999999997</v>
      </c>
      <c r="F63" s="494">
        <f>Výdaje!E131</f>
        <v>3745.43</v>
      </c>
      <c r="G63" s="21">
        <f>Výdaje!F131</f>
        <v>3745.43</v>
      </c>
      <c r="H63" s="21">
        <f>Výdaje!G131</f>
        <v>3745.43</v>
      </c>
      <c r="I63" s="160">
        <f>Výdaje!H131</f>
        <v>3745.43</v>
      </c>
    </row>
    <row r="64" spans="1:17" x14ac:dyDescent="0.2">
      <c r="A64" s="743"/>
      <c r="B64" s="740"/>
      <c r="C64" s="22">
        <v>917</v>
      </c>
      <c r="D64" s="64" t="s">
        <v>132</v>
      </c>
      <c r="E64" s="505">
        <f>Výdaje!D386</f>
        <v>18050</v>
      </c>
      <c r="F64" s="494">
        <f>Výdaje!E386</f>
        <v>69150</v>
      </c>
      <c r="G64" s="21">
        <f>Výdaje!F386</f>
        <v>150</v>
      </c>
      <c r="H64" s="21">
        <f>Výdaje!G386</f>
        <v>150</v>
      </c>
      <c r="I64" s="160">
        <f>Výdaje!H386</f>
        <v>150</v>
      </c>
    </row>
    <row r="65" spans="1:15" x14ac:dyDescent="0.2">
      <c r="A65" s="743"/>
      <c r="B65" s="740"/>
      <c r="C65" s="22">
        <v>920</v>
      </c>
      <c r="D65" s="64" t="s">
        <v>19</v>
      </c>
      <c r="E65" s="505">
        <f>Výdaje!D504</f>
        <v>138200</v>
      </c>
      <c r="F65" s="494">
        <f>Výdaje!E504</f>
        <v>120000</v>
      </c>
      <c r="G65" s="21">
        <f>Výdaje!F504</f>
        <v>110000</v>
      </c>
      <c r="H65" s="21">
        <f>Výdaje!G504</f>
        <v>110000</v>
      </c>
      <c r="I65" s="160">
        <f>Výdaje!H504</f>
        <v>110000</v>
      </c>
    </row>
    <row r="66" spans="1:15" x14ac:dyDescent="0.2">
      <c r="A66" s="743"/>
      <c r="B66" s="740"/>
      <c r="C66" s="22">
        <v>923</v>
      </c>
      <c r="D66" s="64" t="s">
        <v>212</v>
      </c>
      <c r="E66" s="505">
        <f>Výdaje!D611</f>
        <v>171080</v>
      </c>
      <c r="F66" s="494">
        <f>Výdaje!E611</f>
        <v>88496.5</v>
      </c>
      <c r="G66" s="157" t="s">
        <v>15</v>
      </c>
      <c r="H66" s="157" t="s">
        <v>15</v>
      </c>
      <c r="I66" s="161" t="s">
        <v>15</v>
      </c>
    </row>
    <row r="67" spans="1:15" x14ac:dyDescent="0.2">
      <c r="A67" s="466"/>
      <c r="B67" s="740"/>
      <c r="C67" s="283">
        <v>926</v>
      </c>
      <c r="D67" s="284" t="s">
        <v>135</v>
      </c>
      <c r="E67" s="506">
        <f>Výdaje!D677</f>
        <v>6600</v>
      </c>
      <c r="F67" s="497">
        <f>Výdaje!E677</f>
        <v>6600</v>
      </c>
      <c r="G67" s="285">
        <f>Výdaje!F677</f>
        <v>6600</v>
      </c>
      <c r="H67" s="285">
        <f>Výdaje!G677</f>
        <v>6600</v>
      </c>
      <c r="I67" s="241">
        <f>Výdaje!H677</f>
        <v>6600</v>
      </c>
    </row>
    <row r="68" spans="1:15" s="16" customFormat="1" x14ac:dyDescent="0.2">
      <c r="A68" s="747" t="s">
        <v>34</v>
      </c>
      <c r="B68" s="420" t="s">
        <v>35</v>
      </c>
      <c r="C68" s="421" t="s">
        <v>15</v>
      </c>
      <c r="D68" s="422" t="s">
        <v>15</v>
      </c>
      <c r="E68" s="470">
        <f>SUM(E69:E76)</f>
        <v>303429.3</v>
      </c>
      <c r="F68" s="499">
        <f t="shared" ref="F68:I68" si="2">SUM(F69:F76)</f>
        <v>367502.13</v>
      </c>
      <c r="G68" s="470">
        <f t="shared" si="2"/>
        <v>374323.1642</v>
      </c>
      <c r="H68" s="470">
        <f t="shared" si="2"/>
        <v>381640.72136800003</v>
      </c>
      <c r="I68" s="242">
        <f t="shared" si="2"/>
        <v>392935.59112271998</v>
      </c>
      <c r="K68" s="731"/>
      <c r="L68" s="431"/>
      <c r="M68" s="431"/>
      <c r="N68" s="431"/>
      <c r="O68" s="431"/>
    </row>
    <row r="69" spans="1:15" s="26" customFormat="1" x14ac:dyDescent="0.2">
      <c r="A69" s="743"/>
      <c r="B69" s="739" t="s">
        <v>36</v>
      </c>
      <c r="C69" s="174">
        <v>912</v>
      </c>
      <c r="D69" s="175" t="s">
        <v>268</v>
      </c>
      <c r="E69" s="505">
        <f>Výdaje!D73</f>
        <v>3300</v>
      </c>
      <c r="F69" s="494">
        <f>Výdaje!E73</f>
        <v>7200</v>
      </c>
      <c r="G69" s="21">
        <f>Výdaje!F73</f>
        <v>7800</v>
      </c>
      <c r="H69" s="21">
        <f>Výdaje!G73</f>
        <v>7200</v>
      </c>
      <c r="I69" s="160">
        <f>Výdaje!H73</f>
        <v>7800</v>
      </c>
      <c r="K69" s="318"/>
      <c r="L69" s="318"/>
      <c r="M69" s="318"/>
      <c r="N69" s="318"/>
      <c r="O69" s="318"/>
    </row>
    <row r="70" spans="1:15" x14ac:dyDescent="0.2">
      <c r="A70" s="743"/>
      <c r="B70" s="740"/>
      <c r="C70" s="20">
        <v>913</v>
      </c>
      <c r="D70" s="63" t="s">
        <v>29</v>
      </c>
      <c r="E70" s="505">
        <f>Výdaje!D31</f>
        <v>240392.11</v>
      </c>
      <c r="F70" s="494">
        <f>Výdaje!E31</f>
        <v>296626.13</v>
      </c>
      <c r="G70" s="21">
        <f>Výdaje!F31</f>
        <v>300988.56420000002</v>
      </c>
      <c r="H70" s="21">
        <f>Výdaje!G31</f>
        <v>310695.09136800002</v>
      </c>
      <c r="I70" s="160">
        <f>Výdaje!H31</f>
        <v>320789.87962272001</v>
      </c>
    </row>
    <row r="71" spans="1:15" x14ac:dyDescent="0.2">
      <c r="A71" s="743"/>
      <c r="B71" s="740"/>
      <c r="C71" s="22">
        <v>914</v>
      </c>
      <c r="D71" s="64" t="s">
        <v>18</v>
      </c>
      <c r="E71" s="505">
        <f>Výdaje!D135</f>
        <v>17614</v>
      </c>
      <c r="F71" s="494">
        <f>Výdaje!E135</f>
        <v>19144</v>
      </c>
      <c r="G71" s="21">
        <f>Výdaje!F135</f>
        <v>18394</v>
      </c>
      <c r="H71" s="21">
        <f>Výdaje!G135</f>
        <v>18804</v>
      </c>
      <c r="I71" s="160">
        <f>Výdaje!H135</f>
        <v>19220</v>
      </c>
    </row>
    <row r="72" spans="1:15" x14ac:dyDescent="0.2">
      <c r="A72" s="743"/>
      <c r="B72" s="740"/>
      <c r="C72" s="22">
        <v>915</v>
      </c>
      <c r="D72" s="64" t="s">
        <v>367</v>
      </c>
      <c r="E72" s="505">
        <f>Výdaje!D259</f>
        <v>4600</v>
      </c>
      <c r="F72" s="494">
        <f>Výdaje!E259</f>
        <v>5100</v>
      </c>
      <c r="G72" s="21">
        <f>Výdaje!F259</f>
        <v>4700</v>
      </c>
      <c r="H72" s="21">
        <f>Výdaje!G259</f>
        <v>5000</v>
      </c>
      <c r="I72" s="160">
        <f>Výdaje!H259</f>
        <v>4900</v>
      </c>
    </row>
    <row r="73" spans="1:15" x14ac:dyDescent="0.2">
      <c r="A73" s="743"/>
      <c r="B73" s="740"/>
      <c r="C73" s="22">
        <v>917</v>
      </c>
      <c r="D73" s="64" t="s">
        <v>132</v>
      </c>
      <c r="E73" s="505">
        <f>Výdaje!D399</f>
        <v>18915</v>
      </c>
      <c r="F73" s="494">
        <f>Výdaje!E399</f>
        <v>24432</v>
      </c>
      <c r="G73" s="21">
        <f>Výdaje!F399</f>
        <v>24690.6</v>
      </c>
      <c r="H73" s="21">
        <f>Výdaje!G399</f>
        <v>24941.63</v>
      </c>
      <c r="I73" s="160">
        <f>Výdaje!H399</f>
        <v>25225.711500000001</v>
      </c>
    </row>
    <row r="74" spans="1:15" x14ac:dyDescent="0.2">
      <c r="A74" s="743"/>
      <c r="B74" s="740"/>
      <c r="C74" s="22">
        <v>920</v>
      </c>
      <c r="D74" s="64" t="s">
        <v>19</v>
      </c>
      <c r="E74" s="505">
        <f>Výdaje!D513</f>
        <v>0</v>
      </c>
      <c r="F74" s="494">
        <f>Výdaje!E513</f>
        <v>0</v>
      </c>
      <c r="G74" s="21">
        <f>Výdaje!F513</f>
        <v>2750</v>
      </c>
      <c r="H74" s="21">
        <f>Výdaje!G513</f>
        <v>0</v>
      </c>
      <c r="I74" s="160">
        <f>Výdaje!H513</f>
        <v>0</v>
      </c>
    </row>
    <row r="75" spans="1:15" x14ac:dyDescent="0.2">
      <c r="A75" s="743"/>
      <c r="B75" s="740"/>
      <c r="C75" s="22">
        <v>923</v>
      </c>
      <c r="D75" s="64" t="s">
        <v>212</v>
      </c>
      <c r="E75" s="505">
        <f>Výdaje!D625</f>
        <v>3608.19</v>
      </c>
      <c r="F75" s="494">
        <f>Výdaje!E625</f>
        <v>0</v>
      </c>
      <c r="G75" s="157" t="s">
        <v>15</v>
      </c>
      <c r="H75" s="157" t="s">
        <v>15</v>
      </c>
      <c r="I75" s="161" t="s">
        <v>15</v>
      </c>
    </row>
    <row r="76" spans="1:15" x14ac:dyDescent="0.2">
      <c r="A76" s="246"/>
      <c r="B76" s="748"/>
      <c r="C76" s="424">
        <v>926</v>
      </c>
      <c r="D76" s="425" t="s">
        <v>135</v>
      </c>
      <c r="E76" s="507">
        <f>Výdaje!D678</f>
        <v>15000</v>
      </c>
      <c r="F76" s="717">
        <f>Výdaje!E678</f>
        <v>15000</v>
      </c>
      <c r="G76" s="718">
        <f>Výdaje!F678</f>
        <v>15000</v>
      </c>
      <c r="H76" s="718">
        <f>Výdaje!G678</f>
        <v>15000</v>
      </c>
      <c r="I76" s="719">
        <f>Výdaje!H678</f>
        <v>15000</v>
      </c>
    </row>
    <row r="77" spans="1:15" s="16" customFormat="1" x14ac:dyDescent="0.2">
      <c r="A77" s="747" t="s">
        <v>37</v>
      </c>
      <c r="B77" s="420" t="s">
        <v>38</v>
      </c>
      <c r="C77" s="421" t="s">
        <v>15</v>
      </c>
      <c r="D77" s="422" t="s">
        <v>15</v>
      </c>
      <c r="E77" s="470">
        <f>SUM(E78:E88)</f>
        <v>73475.33</v>
      </c>
      <c r="F77" s="499">
        <f t="shared" ref="F77:I77" si="3">SUM(F78:F88)</f>
        <v>78942.13</v>
      </c>
      <c r="G77" s="470">
        <f t="shared" si="3"/>
        <v>78561.2</v>
      </c>
      <c r="H77" s="470">
        <f t="shared" si="3"/>
        <v>79894</v>
      </c>
      <c r="I77" s="242">
        <f t="shared" si="3"/>
        <v>79140.111999999994</v>
      </c>
      <c r="K77" s="431"/>
      <c r="L77" s="431"/>
      <c r="M77" s="431"/>
      <c r="N77" s="431"/>
      <c r="O77" s="431"/>
    </row>
    <row r="78" spans="1:15" s="26" customFormat="1" x14ac:dyDescent="0.2">
      <c r="A78" s="743"/>
      <c r="B78" s="739" t="s">
        <v>39</v>
      </c>
      <c r="C78" s="174">
        <v>912</v>
      </c>
      <c r="D78" s="175" t="s">
        <v>268</v>
      </c>
      <c r="E78" s="505">
        <f>Výdaje!D82</f>
        <v>0</v>
      </c>
      <c r="F78" s="494">
        <f>Výdaje!E82</f>
        <v>0</v>
      </c>
      <c r="G78" s="21">
        <f>Výdaje!F82</f>
        <v>0</v>
      </c>
      <c r="H78" s="21">
        <f>Výdaje!G82</f>
        <v>0</v>
      </c>
      <c r="I78" s="160">
        <f>Výdaje!H82</f>
        <v>0</v>
      </c>
      <c r="K78" s="318"/>
      <c r="L78" s="318"/>
      <c r="M78" s="318"/>
      <c r="N78" s="318"/>
      <c r="O78" s="318"/>
    </row>
    <row r="79" spans="1:15" x14ac:dyDescent="0.2">
      <c r="A79" s="743"/>
      <c r="B79" s="740"/>
      <c r="C79" s="20">
        <v>913</v>
      </c>
      <c r="D79" s="63" t="s">
        <v>29</v>
      </c>
      <c r="E79" s="505">
        <f>Výdaje!D36</f>
        <v>6365.4</v>
      </c>
      <c r="F79" s="494">
        <f>Výdaje!E36</f>
        <v>8000</v>
      </c>
      <c r="G79" s="21">
        <f>Výdaje!F36</f>
        <v>8320</v>
      </c>
      <c r="H79" s="21">
        <f>Výdaje!G36</f>
        <v>8652.8000000000011</v>
      </c>
      <c r="I79" s="160">
        <f>Výdaje!H36</f>
        <v>8998.9120000000021</v>
      </c>
    </row>
    <row r="80" spans="1:15" x14ac:dyDescent="0.2">
      <c r="A80" s="743"/>
      <c r="B80" s="740"/>
      <c r="C80" s="22">
        <v>914</v>
      </c>
      <c r="D80" s="64" t="s">
        <v>18</v>
      </c>
      <c r="E80" s="505">
        <f>Výdaje!D156</f>
        <v>9866.2000000000007</v>
      </c>
      <c r="F80" s="494">
        <f>Výdaje!E156</f>
        <v>11971.2</v>
      </c>
      <c r="G80" s="21">
        <f>Výdaje!F156</f>
        <v>11601.2</v>
      </c>
      <c r="H80" s="21">
        <f>Výdaje!G156</f>
        <v>11601.2</v>
      </c>
      <c r="I80" s="160">
        <f>Výdaje!H156</f>
        <v>11501.2</v>
      </c>
    </row>
    <row r="81" spans="1:15" x14ac:dyDescent="0.2">
      <c r="A81" s="743"/>
      <c r="B81" s="740"/>
      <c r="C81" s="22">
        <v>915</v>
      </c>
      <c r="D81" s="64" t="s">
        <v>367</v>
      </c>
      <c r="E81" s="505">
        <f>Výdaje!D297</f>
        <v>250</v>
      </c>
      <c r="F81" s="494">
        <f>Výdaje!E297</f>
        <v>250</v>
      </c>
      <c r="G81" s="21">
        <f>Výdaje!F297</f>
        <v>250</v>
      </c>
      <c r="H81" s="21">
        <f>Výdaje!G297</f>
        <v>250</v>
      </c>
      <c r="I81" s="160">
        <f>Výdaje!H297</f>
        <v>250</v>
      </c>
    </row>
    <row r="82" spans="1:15" x14ac:dyDescent="0.2">
      <c r="A82" s="743"/>
      <c r="B82" s="740"/>
      <c r="C82" s="22">
        <v>917</v>
      </c>
      <c r="D82" s="64" t="s">
        <v>132</v>
      </c>
      <c r="E82" s="505">
        <f>Výdaje!D429</f>
        <v>7153.73</v>
      </c>
      <c r="F82" s="494">
        <f>Výdaje!E429</f>
        <v>12900.93</v>
      </c>
      <c r="G82" s="21">
        <f>Výdaje!F429</f>
        <v>12570</v>
      </c>
      <c r="H82" s="21">
        <f>Výdaje!G429</f>
        <v>12570</v>
      </c>
      <c r="I82" s="160">
        <f>Výdaje!H429</f>
        <v>12570</v>
      </c>
    </row>
    <row r="83" spans="1:15" x14ac:dyDescent="0.2">
      <c r="A83" s="743"/>
      <c r="B83" s="740"/>
      <c r="C83" s="22">
        <v>920</v>
      </c>
      <c r="D83" s="64" t="s">
        <v>19</v>
      </c>
      <c r="E83" s="505">
        <f>Výdaje!D518</f>
        <v>3700</v>
      </c>
      <c r="F83" s="494">
        <f>Výdaje!E518</f>
        <v>3500</v>
      </c>
      <c r="G83" s="21">
        <f>Výdaje!F518</f>
        <v>3500</v>
      </c>
      <c r="H83" s="21">
        <f>Výdaje!G518</f>
        <v>4500</v>
      </c>
      <c r="I83" s="160">
        <f>Výdaje!H518</f>
        <v>3500</v>
      </c>
    </row>
    <row r="84" spans="1:15" x14ac:dyDescent="0.2">
      <c r="A84" s="743"/>
      <c r="B84" s="740"/>
      <c r="C84" s="22">
        <v>923</v>
      </c>
      <c r="D84" s="64" t="s">
        <v>212</v>
      </c>
      <c r="E84" s="505">
        <f>Výdaje!D632</f>
        <v>0</v>
      </c>
      <c r="F84" s="494">
        <f>Výdaje!E632</f>
        <v>0</v>
      </c>
      <c r="G84" s="157" t="s">
        <v>15</v>
      </c>
      <c r="H84" s="157" t="s">
        <v>15</v>
      </c>
      <c r="I84" s="161" t="s">
        <v>15</v>
      </c>
    </row>
    <row r="85" spans="1:15" x14ac:dyDescent="0.2">
      <c r="A85" s="743"/>
      <c r="B85" s="740"/>
      <c r="C85" s="22">
        <v>926</v>
      </c>
      <c r="D85" s="64" t="s">
        <v>135</v>
      </c>
      <c r="E85" s="505">
        <f>Výdaje!D679</f>
        <v>15320</v>
      </c>
      <c r="F85" s="494">
        <f>Výdaje!E679</f>
        <v>15320</v>
      </c>
      <c r="G85" s="21">
        <f>Výdaje!F679</f>
        <v>15320</v>
      </c>
      <c r="H85" s="21">
        <f>Výdaje!G679</f>
        <v>15320</v>
      </c>
      <c r="I85" s="160">
        <f>Výdaje!H679</f>
        <v>15320</v>
      </c>
    </row>
    <row r="86" spans="1:15" x14ac:dyDescent="0.2">
      <c r="A86" s="743"/>
      <c r="B86" s="740"/>
      <c r="C86" s="22">
        <v>927</v>
      </c>
      <c r="D86" s="64" t="s">
        <v>694</v>
      </c>
      <c r="E86" s="505"/>
      <c r="F86" s="494"/>
      <c r="G86" s="21"/>
      <c r="H86" s="21"/>
      <c r="I86" s="160"/>
    </row>
    <row r="87" spans="1:15" x14ac:dyDescent="0.2">
      <c r="A87" s="743"/>
      <c r="B87" s="740"/>
      <c r="C87" s="22">
        <v>932</v>
      </c>
      <c r="D87" s="64" t="s">
        <v>40</v>
      </c>
      <c r="E87" s="505">
        <f>Výdaje!D684</f>
        <v>28820</v>
      </c>
      <c r="F87" s="494">
        <f>Výdaje!E684</f>
        <v>25000</v>
      </c>
      <c r="G87" s="21">
        <f>Výdaje!F684</f>
        <v>25000</v>
      </c>
      <c r="H87" s="21">
        <f>Výdaje!G684</f>
        <v>25000</v>
      </c>
      <c r="I87" s="160">
        <f>Výdaje!H684</f>
        <v>25000</v>
      </c>
    </row>
    <row r="88" spans="1:15" x14ac:dyDescent="0.2">
      <c r="A88" s="162"/>
      <c r="B88" s="741"/>
      <c r="C88" s="22">
        <v>934</v>
      </c>
      <c r="D88" s="64" t="s">
        <v>193</v>
      </c>
      <c r="E88" s="505">
        <f>Výdaje!D692</f>
        <v>2000</v>
      </c>
      <c r="F88" s="494">
        <f>Výdaje!E692</f>
        <v>2000</v>
      </c>
      <c r="G88" s="21">
        <f>Výdaje!F692</f>
        <v>2000</v>
      </c>
      <c r="H88" s="21">
        <f>Výdaje!G691</f>
        <v>2000</v>
      </c>
      <c r="I88" s="160">
        <f>Výdaje!H691</f>
        <v>2000</v>
      </c>
    </row>
    <row r="89" spans="1:15" s="16" customFormat="1" x14ac:dyDescent="0.2">
      <c r="A89" s="742" t="s">
        <v>41</v>
      </c>
      <c r="B89" s="18" t="s">
        <v>42</v>
      </c>
      <c r="C89" s="19" t="s">
        <v>15</v>
      </c>
      <c r="D89" s="62" t="s">
        <v>15</v>
      </c>
      <c r="E89" s="158">
        <f>SUM(E90:E96)</f>
        <v>442340.94</v>
      </c>
      <c r="F89" s="495">
        <f>SUM(F90:F96)</f>
        <v>553067.45500000007</v>
      </c>
      <c r="G89" s="158">
        <f>SUM(G90:G96)</f>
        <v>539321.68999999994</v>
      </c>
      <c r="H89" s="158">
        <f>SUM(H90:H96)</f>
        <v>508073.69999999995</v>
      </c>
      <c r="I89" s="159">
        <f>SUM(I90:I96)</f>
        <v>406845.22120000003</v>
      </c>
      <c r="K89" s="431"/>
      <c r="L89" s="431"/>
      <c r="M89" s="431"/>
      <c r="N89" s="431"/>
      <c r="O89" s="431"/>
    </row>
    <row r="90" spans="1:15" s="26" customFormat="1" x14ac:dyDescent="0.2">
      <c r="A90" s="743"/>
      <c r="B90" s="739" t="s">
        <v>43</v>
      </c>
      <c r="C90" s="174">
        <v>912</v>
      </c>
      <c r="D90" s="175" t="s">
        <v>268</v>
      </c>
      <c r="E90" s="505">
        <f>Výdaje!D86</f>
        <v>7000</v>
      </c>
      <c r="F90" s="494">
        <f>Výdaje!E86</f>
        <v>7000</v>
      </c>
      <c r="G90" s="21">
        <f>Výdaje!F86</f>
        <v>0</v>
      </c>
      <c r="H90" s="21">
        <f>Výdaje!G86</f>
        <v>3000</v>
      </c>
      <c r="I90" s="160">
        <f>Výdaje!H86</f>
        <v>3000</v>
      </c>
      <c r="K90" s="318"/>
      <c r="L90" s="318"/>
      <c r="M90" s="318"/>
      <c r="N90" s="318"/>
      <c r="O90" s="318"/>
    </row>
    <row r="91" spans="1:15" x14ac:dyDescent="0.2">
      <c r="A91" s="743"/>
      <c r="B91" s="740"/>
      <c r="C91" s="20">
        <v>913</v>
      </c>
      <c r="D91" s="63" t="s">
        <v>29</v>
      </c>
      <c r="E91" s="505">
        <f>Výdaje!D37</f>
        <v>244008</v>
      </c>
      <c r="F91" s="494">
        <f>Výdaje!E37</f>
        <v>275600</v>
      </c>
      <c r="G91" s="21">
        <f>Výdaje!F37</f>
        <v>283868</v>
      </c>
      <c r="H91" s="21">
        <f>Výdaje!G37</f>
        <v>292384.03999999998</v>
      </c>
      <c r="I91" s="160">
        <f>Výdaje!H37</f>
        <v>301155.5612</v>
      </c>
    </row>
    <row r="92" spans="1:15" x14ac:dyDescent="0.2">
      <c r="A92" s="743"/>
      <c r="B92" s="740"/>
      <c r="C92" s="22">
        <v>914</v>
      </c>
      <c r="D92" s="64" t="s">
        <v>18</v>
      </c>
      <c r="E92" s="505">
        <f>Výdaje!D186</f>
        <v>3736.67</v>
      </c>
      <c r="F92" s="494">
        <f>Výdaje!E186</f>
        <v>3996.57</v>
      </c>
      <c r="G92" s="21">
        <f>Výdaje!F186</f>
        <v>3996.57</v>
      </c>
      <c r="H92" s="21">
        <f>Výdaje!G186</f>
        <v>3996.57</v>
      </c>
      <c r="I92" s="160">
        <f>Výdaje!H186</f>
        <v>3996.57</v>
      </c>
    </row>
    <row r="93" spans="1:15" x14ac:dyDescent="0.2">
      <c r="A93" s="743"/>
      <c r="B93" s="740"/>
      <c r="C93" s="22">
        <v>917</v>
      </c>
      <c r="D93" s="64" t="s">
        <v>132</v>
      </c>
      <c r="E93" s="505">
        <f>Výdaje!D449</f>
        <v>29425.15</v>
      </c>
      <c r="F93" s="494">
        <f>Výdaje!E449</f>
        <v>33299.75</v>
      </c>
      <c r="G93" s="21">
        <f>Výdaje!F449</f>
        <v>33286</v>
      </c>
      <c r="H93" s="21">
        <f>Výdaje!G449</f>
        <v>33299.75</v>
      </c>
      <c r="I93" s="160">
        <f>Výdaje!H449</f>
        <v>33299.75</v>
      </c>
    </row>
    <row r="94" spans="1:15" x14ac:dyDescent="0.2">
      <c r="A94" s="743"/>
      <c r="B94" s="740"/>
      <c r="C94" s="22">
        <v>920</v>
      </c>
      <c r="D94" s="64" t="s">
        <v>19</v>
      </c>
      <c r="E94" s="505">
        <f>Výdaje!D526</f>
        <v>156271.12</v>
      </c>
      <c r="F94" s="494">
        <f>Výdaje!E526</f>
        <v>231271.13500000001</v>
      </c>
      <c r="G94" s="21">
        <f>Výdaje!F526</f>
        <v>216271.12</v>
      </c>
      <c r="H94" s="21">
        <f>Výdaje!G526</f>
        <v>173493.34</v>
      </c>
      <c r="I94" s="160">
        <f>Výdaje!H526</f>
        <v>63493.34</v>
      </c>
    </row>
    <row r="95" spans="1:15" x14ac:dyDescent="0.2">
      <c r="A95" s="743"/>
      <c r="B95" s="740"/>
      <c r="C95" s="22">
        <v>923</v>
      </c>
      <c r="D95" s="64" t="s">
        <v>212</v>
      </c>
      <c r="E95" s="505">
        <f>Výdaje!D634</f>
        <v>0</v>
      </c>
      <c r="F95" s="504">
        <f>Výdaje!E634</f>
        <v>0</v>
      </c>
      <c r="G95" s="157" t="s">
        <v>15</v>
      </c>
      <c r="H95" s="157" t="s">
        <v>15</v>
      </c>
      <c r="I95" s="161" t="s">
        <v>15</v>
      </c>
    </row>
    <row r="96" spans="1:15" x14ac:dyDescent="0.2">
      <c r="A96" s="162"/>
      <c r="B96" s="741"/>
      <c r="C96" s="22">
        <v>926</v>
      </c>
      <c r="D96" s="64" t="s">
        <v>135</v>
      </c>
      <c r="E96" s="505">
        <f>Výdaje!D680</f>
        <v>1900</v>
      </c>
      <c r="F96" s="494">
        <f>Výdaje!E680</f>
        <v>1900</v>
      </c>
      <c r="G96" s="21">
        <f>Výdaje!F680</f>
        <v>1900</v>
      </c>
      <c r="H96" s="21">
        <f>Výdaje!G680</f>
        <v>1900</v>
      </c>
      <c r="I96" s="160">
        <f>Výdaje!H680</f>
        <v>1900</v>
      </c>
    </row>
    <row r="97" spans="1:15" s="16" customFormat="1" x14ac:dyDescent="0.2">
      <c r="A97" s="742" t="s">
        <v>44</v>
      </c>
      <c r="B97" s="18" t="s">
        <v>45</v>
      </c>
      <c r="C97" s="19" t="s">
        <v>15</v>
      </c>
      <c r="D97" s="62" t="s">
        <v>15</v>
      </c>
      <c r="E97" s="158">
        <f>SUM(E98:E98)</f>
        <v>4750</v>
      </c>
      <c r="F97" s="496">
        <f>SUM(F98:F98)</f>
        <v>4750</v>
      </c>
      <c r="G97" s="23">
        <f>SUM(G98:G98)</f>
        <v>4750</v>
      </c>
      <c r="H97" s="23">
        <f>SUM(H98:H98)</f>
        <v>4750</v>
      </c>
      <c r="I97" s="163">
        <f>SUM(I98:I98)</f>
        <v>4750</v>
      </c>
      <c r="K97" s="431"/>
      <c r="L97" s="431"/>
      <c r="M97" s="431"/>
      <c r="N97" s="431"/>
      <c r="O97" s="431"/>
    </row>
    <row r="98" spans="1:15" x14ac:dyDescent="0.2">
      <c r="A98" s="745"/>
      <c r="B98" s="465" t="s">
        <v>46</v>
      </c>
      <c r="C98" s="22">
        <v>914</v>
      </c>
      <c r="D98" s="64" t="s">
        <v>18</v>
      </c>
      <c r="E98" s="505">
        <f>Výdaje!D196</f>
        <v>4750</v>
      </c>
      <c r="F98" s="494">
        <f>Výdaje!E196</f>
        <v>4750</v>
      </c>
      <c r="G98" s="21">
        <f>Výdaje!F196</f>
        <v>4750</v>
      </c>
      <c r="H98" s="21">
        <f>Výdaje!G196</f>
        <v>4750</v>
      </c>
      <c r="I98" s="160">
        <f>Výdaje!H196</f>
        <v>4750</v>
      </c>
    </row>
    <row r="99" spans="1:15" s="16" customFormat="1" x14ac:dyDescent="0.2">
      <c r="A99" s="742" t="s">
        <v>47</v>
      </c>
      <c r="B99" s="18" t="s">
        <v>48</v>
      </c>
      <c r="C99" s="19" t="s">
        <v>15</v>
      </c>
      <c r="D99" s="62" t="s">
        <v>15</v>
      </c>
      <c r="E99" s="158">
        <f>SUM(E100:E101)</f>
        <v>3315</v>
      </c>
      <c r="F99" s="496">
        <f>SUM(F100:F101)</f>
        <v>3840</v>
      </c>
      <c r="G99" s="23">
        <f>SUM(G100:G101)</f>
        <v>3590</v>
      </c>
      <c r="H99" s="23">
        <f>SUM(H100:H101)</f>
        <v>3340</v>
      </c>
      <c r="I99" s="163">
        <f>SUM(I100:I101)</f>
        <v>3340</v>
      </c>
      <c r="K99" s="431"/>
      <c r="L99" s="431"/>
      <c r="M99" s="431"/>
      <c r="N99" s="431"/>
      <c r="O99" s="431"/>
    </row>
    <row r="100" spans="1:15" x14ac:dyDescent="0.2">
      <c r="A100" s="743"/>
      <c r="B100" s="739" t="s">
        <v>49</v>
      </c>
      <c r="C100" s="22">
        <v>914</v>
      </c>
      <c r="D100" s="64" t="s">
        <v>18</v>
      </c>
      <c r="E100" s="505">
        <f>Výdaje!D197</f>
        <v>2315</v>
      </c>
      <c r="F100" s="494">
        <f>Výdaje!E197</f>
        <v>2340</v>
      </c>
      <c r="G100" s="21">
        <f>Výdaje!F197</f>
        <v>2340</v>
      </c>
      <c r="H100" s="21">
        <f>Výdaje!G197</f>
        <v>2340</v>
      </c>
      <c r="I100" s="160">
        <f>Výdaje!H197</f>
        <v>2340</v>
      </c>
    </row>
    <row r="101" spans="1:15" x14ac:dyDescent="0.2">
      <c r="A101" s="743"/>
      <c r="B101" s="740"/>
      <c r="C101" s="22">
        <v>920</v>
      </c>
      <c r="D101" s="64" t="s">
        <v>19</v>
      </c>
      <c r="E101" s="505">
        <f>Výdaje!D537</f>
        <v>1000</v>
      </c>
      <c r="F101" s="494">
        <f>Výdaje!E537</f>
        <v>1500</v>
      </c>
      <c r="G101" s="21">
        <f>Výdaje!F537</f>
        <v>1250</v>
      </c>
      <c r="H101" s="21">
        <f>Výdaje!G537</f>
        <v>1000</v>
      </c>
      <c r="I101" s="160">
        <f>Výdaje!H537</f>
        <v>1000</v>
      </c>
    </row>
    <row r="102" spans="1:15" s="16" customFormat="1" x14ac:dyDescent="0.2">
      <c r="A102" s="742" t="s">
        <v>50</v>
      </c>
      <c r="B102" s="18" t="s">
        <v>51</v>
      </c>
      <c r="C102" s="19" t="s">
        <v>15</v>
      </c>
      <c r="D102" s="62" t="s">
        <v>15</v>
      </c>
      <c r="E102" s="158">
        <f>SUM(E103:E106)</f>
        <v>47815.76</v>
      </c>
      <c r="F102" s="496">
        <f>SUM(F103:F106)</f>
        <v>47555.76</v>
      </c>
      <c r="G102" s="23">
        <f>SUM(G103:G106)</f>
        <v>47625.760000000002</v>
      </c>
      <c r="H102" s="23">
        <f>SUM(H103:H106)</f>
        <v>49625.760000000002</v>
      </c>
      <c r="I102" s="163">
        <f>SUM(I103:I106)</f>
        <v>49945.760000000002</v>
      </c>
      <c r="K102" s="431"/>
      <c r="L102" s="431"/>
      <c r="M102" s="431"/>
      <c r="N102" s="431"/>
      <c r="O102" s="431"/>
    </row>
    <row r="103" spans="1:15" x14ac:dyDescent="0.2">
      <c r="A103" s="743"/>
      <c r="B103" s="739" t="s">
        <v>52</v>
      </c>
      <c r="C103" s="22">
        <v>914</v>
      </c>
      <c r="D103" s="64" t="s">
        <v>18</v>
      </c>
      <c r="E103" s="505">
        <f>Výdaje!D198</f>
        <v>43615.76</v>
      </c>
      <c r="F103" s="494">
        <f>Výdaje!E198</f>
        <v>43505.760000000002</v>
      </c>
      <c r="G103" s="21">
        <f>Výdaje!F198</f>
        <v>43625.760000000002</v>
      </c>
      <c r="H103" s="21">
        <f>Výdaje!G198</f>
        <v>44625.760000000002</v>
      </c>
      <c r="I103" s="160">
        <f>Výdaje!H198</f>
        <v>43945.760000000002</v>
      </c>
    </row>
    <row r="104" spans="1:15" x14ac:dyDescent="0.2">
      <c r="A104" s="743"/>
      <c r="B104" s="740"/>
      <c r="C104" s="22">
        <v>917</v>
      </c>
      <c r="D104" s="64" t="s">
        <v>132</v>
      </c>
      <c r="E104" s="505">
        <f>Výdaje!D458</f>
        <v>0</v>
      </c>
      <c r="F104" s="494">
        <f>Výdaje!E458</f>
        <v>0</v>
      </c>
      <c r="G104" s="21">
        <f>Výdaje!F458</f>
        <v>0</v>
      </c>
      <c r="H104" s="21">
        <f>Výdaje!G458</f>
        <v>0</v>
      </c>
      <c r="I104" s="160">
        <f>Výdaje!H458</f>
        <v>0</v>
      </c>
    </row>
    <row r="105" spans="1:15" x14ac:dyDescent="0.2">
      <c r="A105" s="743"/>
      <c r="B105" s="740"/>
      <c r="C105" s="22">
        <v>920</v>
      </c>
      <c r="D105" s="64" t="s">
        <v>19</v>
      </c>
      <c r="E105" s="505">
        <f>Výdaje!D543</f>
        <v>4200</v>
      </c>
      <c r="F105" s="494">
        <f>Výdaje!E543</f>
        <v>4050</v>
      </c>
      <c r="G105" s="21">
        <f>Výdaje!F543</f>
        <v>4000</v>
      </c>
      <c r="H105" s="21">
        <f>Výdaje!G543</f>
        <v>5000</v>
      </c>
      <c r="I105" s="160">
        <f>Výdaje!H543</f>
        <v>6000</v>
      </c>
    </row>
    <row r="106" spans="1:15" x14ac:dyDescent="0.2">
      <c r="A106" s="745"/>
      <c r="B106" s="741"/>
      <c r="C106" s="22">
        <v>923</v>
      </c>
      <c r="D106" s="64" t="s">
        <v>212</v>
      </c>
      <c r="E106" s="505">
        <f>Výdaje!D636</f>
        <v>0</v>
      </c>
      <c r="F106" s="494">
        <f>Výdaje!E636</f>
        <v>0</v>
      </c>
      <c r="G106" s="157" t="s">
        <v>15</v>
      </c>
      <c r="H106" s="157" t="s">
        <v>15</v>
      </c>
      <c r="I106" s="161" t="s">
        <v>15</v>
      </c>
    </row>
    <row r="107" spans="1:15" s="16" customFormat="1" x14ac:dyDescent="0.2">
      <c r="A107" s="742" t="s">
        <v>53</v>
      </c>
      <c r="B107" s="18" t="s">
        <v>54</v>
      </c>
      <c r="C107" s="19" t="s">
        <v>15</v>
      </c>
      <c r="D107" s="62" t="s">
        <v>15</v>
      </c>
      <c r="E107" s="158">
        <f>SUM(E108:E108)</f>
        <v>0</v>
      </c>
      <c r="F107" s="496">
        <f>SUM(F108:F108)</f>
        <v>0</v>
      </c>
      <c r="G107" s="23">
        <f>SUM(G108:G108)</f>
        <v>0</v>
      </c>
      <c r="H107" s="23">
        <f>SUM(H108:H108)</f>
        <v>0</v>
      </c>
      <c r="I107" s="163">
        <f>SUM(I108:I108)</f>
        <v>0</v>
      </c>
      <c r="K107" s="431"/>
      <c r="L107" s="431"/>
      <c r="M107" s="431"/>
      <c r="N107" s="431"/>
      <c r="O107" s="431"/>
    </row>
    <row r="108" spans="1:15" x14ac:dyDescent="0.2">
      <c r="A108" s="745"/>
      <c r="B108" s="465" t="s">
        <v>55</v>
      </c>
      <c r="C108" s="22">
        <v>914</v>
      </c>
      <c r="D108" s="64" t="s">
        <v>18</v>
      </c>
      <c r="E108" s="505">
        <v>0</v>
      </c>
      <c r="F108" s="494">
        <v>0</v>
      </c>
      <c r="G108" s="21">
        <v>0</v>
      </c>
      <c r="H108" s="21">
        <v>0</v>
      </c>
      <c r="I108" s="160">
        <v>0</v>
      </c>
    </row>
    <row r="109" spans="1:15" s="16" customFormat="1" x14ac:dyDescent="0.2">
      <c r="A109" s="742" t="s">
        <v>56</v>
      </c>
      <c r="B109" s="18" t="s">
        <v>57</v>
      </c>
      <c r="C109" s="19" t="s">
        <v>15</v>
      </c>
      <c r="D109" s="62" t="s">
        <v>15</v>
      </c>
      <c r="E109" s="158">
        <f>SUM(E110:E112)</f>
        <v>189405.25</v>
      </c>
      <c r="F109" s="496">
        <f>SUM(F110:F112)</f>
        <v>165758.78</v>
      </c>
      <c r="G109" s="23">
        <f>SUM(G110:G112)</f>
        <v>72250</v>
      </c>
      <c r="H109" s="23">
        <f>SUM(H110:H112)</f>
        <v>33250</v>
      </c>
      <c r="I109" s="163">
        <f>SUM(I110:I112)</f>
        <v>33250</v>
      </c>
      <c r="K109" s="431"/>
      <c r="L109" s="431"/>
      <c r="M109" s="431"/>
      <c r="N109" s="431"/>
      <c r="O109" s="431"/>
    </row>
    <row r="110" spans="1:15" x14ac:dyDescent="0.2">
      <c r="A110" s="743"/>
      <c r="B110" s="739" t="s">
        <v>375</v>
      </c>
      <c r="C110" s="22">
        <v>914</v>
      </c>
      <c r="D110" s="64" t="s">
        <v>18</v>
      </c>
      <c r="E110" s="505">
        <f>Výdaje!D209</f>
        <v>4250</v>
      </c>
      <c r="F110" s="494">
        <f>Výdaje!E209</f>
        <v>5250</v>
      </c>
      <c r="G110" s="21">
        <f>Výdaje!F209</f>
        <v>5250</v>
      </c>
      <c r="H110" s="21">
        <f>Výdaje!G209</f>
        <v>5250</v>
      </c>
      <c r="I110" s="160">
        <f>Výdaje!H209</f>
        <v>5250</v>
      </c>
    </row>
    <row r="111" spans="1:15" x14ac:dyDescent="0.2">
      <c r="A111" s="743"/>
      <c r="B111" s="740"/>
      <c r="C111" s="22">
        <v>920</v>
      </c>
      <c r="D111" s="64" t="s">
        <v>19</v>
      </c>
      <c r="E111" s="505">
        <f>Výdaje!D549</f>
        <v>57068</v>
      </c>
      <c r="F111" s="494">
        <f>Výdaje!E549</f>
        <v>50100</v>
      </c>
      <c r="G111" s="21">
        <f>Výdaje!F549</f>
        <v>67000</v>
      </c>
      <c r="H111" s="21">
        <f>Výdaje!G549</f>
        <v>28000</v>
      </c>
      <c r="I111" s="160">
        <f>Výdaje!H549</f>
        <v>28000</v>
      </c>
    </row>
    <row r="112" spans="1:15" x14ac:dyDescent="0.2">
      <c r="A112" s="745"/>
      <c r="B112" s="741"/>
      <c r="C112" s="22">
        <v>923</v>
      </c>
      <c r="D112" s="64" t="s">
        <v>212</v>
      </c>
      <c r="E112" s="505">
        <f>Výdaje!D638</f>
        <v>128087.25</v>
      </c>
      <c r="F112" s="494">
        <f>Výdaje!E638</f>
        <v>110408.78</v>
      </c>
      <c r="G112" s="157" t="s">
        <v>15</v>
      </c>
      <c r="H112" s="157" t="s">
        <v>15</v>
      </c>
      <c r="I112" s="161" t="s">
        <v>15</v>
      </c>
    </row>
    <row r="113" spans="1:15" s="16" customFormat="1" x14ac:dyDescent="0.2">
      <c r="A113" s="742" t="s">
        <v>58</v>
      </c>
      <c r="B113" s="18" t="s">
        <v>59</v>
      </c>
      <c r="C113" s="19" t="s">
        <v>15</v>
      </c>
      <c r="D113" s="62" t="s">
        <v>15</v>
      </c>
      <c r="E113" s="158">
        <f>SUM(E114:E119)</f>
        <v>413049.65</v>
      </c>
      <c r="F113" s="496">
        <f>SUM(F114:F119)</f>
        <v>473180.29</v>
      </c>
      <c r="G113" s="23">
        <f>SUM(G114:G119)</f>
        <v>508426.22084999998</v>
      </c>
      <c r="H113" s="23">
        <f>SUM(H114:H119)</f>
        <v>509455.13773750002</v>
      </c>
      <c r="I113" s="163">
        <f>SUM(I114:I119)</f>
        <v>531948.41729337513</v>
      </c>
      <c r="K113" s="431"/>
      <c r="L113" s="431"/>
      <c r="M113" s="431"/>
      <c r="N113" s="431"/>
      <c r="O113" s="431"/>
    </row>
    <row r="114" spans="1:15" x14ac:dyDescent="0.2">
      <c r="A114" s="743"/>
      <c r="B114" s="739" t="s">
        <v>60</v>
      </c>
      <c r="C114" s="20">
        <v>910</v>
      </c>
      <c r="D114" s="63" t="s">
        <v>17</v>
      </c>
      <c r="E114" s="505">
        <f>Výdaje!D13</f>
        <v>32119.87</v>
      </c>
      <c r="F114" s="494">
        <f>Výdaje!E13</f>
        <v>36554.589999999997</v>
      </c>
      <c r="G114" s="21">
        <f>Výdaje!F13</f>
        <v>39683.431349999999</v>
      </c>
      <c r="H114" s="21">
        <f>Výdaje!G13</f>
        <v>38933.717917500006</v>
      </c>
      <c r="I114" s="160">
        <f>Výdaje!H13</f>
        <v>40619.268813375005</v>
      </c>
    </row>
    <row r="115" spans="1:15" x14ac:dyDescent="0.2">
      <c r="A115" s="743"/>
      <c r="B115" s="740"/>
      <c r="C115" s="20">
        <v>911</v>
      </c>
      <c r="D115" s="63" t="s">
        <v>214</v>
      </c>
      <c r="E115" s="505">
        <f>Výdaje!D17</f>
        <v>343886.78</v>
      </c>
      <c r="F115" s="494">
        <f>Výdaje!E17</f>
        <v>388400</v>
      </c>
      <c r="G115" s="21">
        <f>Výdaje!F17</f>
        <v>401460.3395</v>
      </c>
      <c r="H115" s="21">
        <f>Výdaje!G17</f>
        <v>419986.75982000004</v>
      </c>
      <c r="I115" s="160">
        <f>Výdaje!H17</f>
        <v>437767.99848000007</v>
      </c>
    </row>
    <row r="116" spans="1:15" x14ac:dyDescent="0.2">
      <c r="A116" s="743"/>
      <c r="B116" s="740"/>
      <c r="C116" s="22">
        <v>914</v>
      </c>
      <c r="D116" s="64" t="s">
        <v>18</v>
      </c>
      <c r="E116" s="505">
        <f>Výdaje!D210</f>
        <v>12215</v>
      </c>
      <c r="F116" s="494">
        <f>Výdaje!E210</f>
        <v>16780</v>
      </c>
      <c r="G116" s="21">
        <f>Výdaje!F210</f>
        <v>17235</v>
      </c>
      <c r="H116" s="21">
        <f>Výdaje!G210</f>
        <v>18045</v>
      </c>
      <c r="I116" s="160">
        <f>Výdaje!H210</f>
        <v>18510</v>
      </c>
    </row>
    <row r="117" spans="1:15" x14ac:dyDescent="0.2">
      <c r="A117" s="743"/>
      <c r="B117" s="740"/>
      <c r="C117" s="22">
        <v>920</v>
      </c>
      <c r="D117" s="64" t="s">
        <v>19</v>
      </c>
      <c r="E117" s="505">
        <f>Výdaje!D559</f>
        <v>15400</v>
      </c>
      <c r="F117" s="494">
        <f>Výdaje!E559</f>
        <v>21000</v>
      </c>
      <c r="G117" s="21">
        <f>Výdaje!F559</f>
        <v>39000</v>
      </c>
      <c r="H117" s="21">
        <f>Výdaje!G559</f>
        <v>21000</v>
      </c>
      <c r="I117" s="160">
        <f>Výdaje!H559</f>
        <v>23000</v>
      </c>
    </row>
    <row r="118" spans="1:15" x14ac:dyDescent="0.2">
      <c r="A118" s="743"/>
      <c r="B118" s="740"/>
      <c r="C118" s="22">
        <v>923</v>
      </c>
      <c r="D118" s="64" t="s">
        <v>212</v>
      </c>
      <c r="E118" s="505">
        <v>0</v>
      </c>
      <c r="F118" s="494">
        <v>0</v>
      </c>
      <c r="G118" s="157" t="s">
        <v>15</v>
      </c>
      <c r="H118" s="157" t="s">
        <v>15</v>
      </c>
      <c r="I118" s="161" t="s">
        <v>15</v>
      </c>
    </row>
    <row r="119" spans="1:15" x14ac:dyDescent="0.2">
      <c r="A119" s="745"/>
      <c r="B119" s="741"/>
      <c r="C119" s="22">
        <v>925</v>
      </c>
      <c r="D119" s="64" t="s">
        <v>61</v>
      </c>
      <c r="E119" s="505">
        <f>Výdaje!D671</f>
        <v>9428</v>
      </c>
      <c r="F119" s="494">
        <f>Výdaje!E671</f>
        <v>10445.700000000001</v>
      </c>
      <c r="G119" s="21">
        <f>Výdaje!F671</f>
        <v>11047.45</v>
      </c>
      <c r="H119" s="21">
        <f>Výdaje!G671</f>
        <v>11489.66</v>
      </c>
      <c r="I119" s="160">
        <f>Výdaje!H671</f>
        <v>12051.15</v>
      </c>
    </row>
    <row r="120" spans="1:15" s="16" customFormat="1" x14ac:dyDescent="0.2">
      <c r="A120" s="742" t="s">
        <v>189</v>
      </c>
      <c r="B120" s="18" t="s">
        <v>210</v>
      </c>
      <c r="C120" s="19" t="s">
        <v>15</v>
      </c>
      <c r="D120" s="62" t="s">
        <v>15</v>
      </c>
      <c r="E120" s="158">
        <f>SUM(E121:E123)</f>
        <v>12500</v>
      </c>
      <c r="F120" s="500">
        <f t="shared" ref="F120:I120" si="4">SUM(F121:F123)</f>
        <v>25000</v>
      </c>
      <c r="G120" s="240">
        <f t="shared" si="4"/>
        <v>25000</v>
      </c>
      <c r="H120" s="240">
        <f t="shared" si="4"/>
        <v>25000</v>
      </c>
      <c r="I120" s="159">
        <f t="shared" si="4"/>
        <v>25000</v>
      </c>
      <c r="K120" s="431"/>
      <c r="L120" s="431"/>
      <c r="M120" s="431"/>
      <c r="N120" s="431"/>
      <c r="O120" s="431"/>
    </row>
    <row r="121" spans="1:15" x14ac:dyDescent="0.2">
      <c r="A121" s="743"/>
      <c r="B121" s="739" t="s">
        <v>211</v>
      </c>
      <c r="C121" s="22">
        <v>913</v>
      </c>
      <c r="D121" s="64" t="s">
        <v>276</v>
      </c>
      <c r="E121" s="505">
        <f>Výdaje!D38</f>
        <v>12500</v>
      </c>
      <c r="F121" s="494">
        <f>Výdaje!E38</f>
        <v>25000</v>
      </c>
      <c r="G121" s="21">
        <f>Výdaje!F38</f>
        <v>25000</v>
      </c>
      <c r="H121" s="21">
        <f>Výdaje!G38</f>
        <v>25000</v>
      </c>
      <c r="I121" s="160">
        <f>Výdaje!H38</f>
        <v>25000</v>
      </c>
    </row>
    <row r="122" spans="1:15" x14ac:dyDescent="0.2">
      <c r="A122" s="743"/>
      <c r="B122" s="740"/>
      <c r="C122" s="22">
        <v>914</v>
      </c>
      <c r="D122" s="64" t="s">
        <v>18</v>
      </c>
      <c r="E122" s="505">
        <f>Výdaje!D213</f>
        <v>0</v>
      </c>
      <c r="F122" s="494">
        <f>Výdaje!E213</f>
        <v>0</v>
      </c>
      <c r="G122" s="21">
        <f>Výdaje!F213</f>
        <v>0</v>
      </c>
      <c r="H122" s="21">
        <f>Výdaje!G213</f>
        <v>0</v>
      </c>
      <c r="I122" s="160">
        <f>Výdaje!H213</f>
        <v>0</v>
      </c>
    </row>
    <row r="123" spans="1:15" x14ac:dyDescent="0.2">
      <c r="A123" s="467"/>
      <c r="B123" s="740"/>
      <c r="C123" s="283">
        <v>920</v>
      </c>
      <c r="D123" s="284" t="s">
        <v>19</v>
      </c>
      <c r="E123" s="506">
        <f>Výdaje!D570</f>
        <v>0</v>
      </c>
      <c r="F123" s="497">
        <f>Výdaje!E570</f>
        <v>0</v>
      </c>
      <c r="G123" s="285">
        <f>Výdaje!F570</f>
        <v>0</v>
      </c>
      <c r="H123" s="285">
        <f>Výdaje!G570</f>
        <v>0</v>
      </c>
      <c r="I123" s="241">
        <f>Výdaje!H570</f>
        <v>0</v>
      </c>
    </row>
    <row r="124" spans="1:15" x14ac:dyDescent="0.2">
      <c r="A124" s="747" t="s">
        <v>340</v>
      </c>
      <c r="B124" s="420" t="s">
        <v>361</v>
      </c>
      <c r="C124" s="421" t="s">
        <v>15</v>
      </c>
      <c r="D124" s="422" t="s">
        <v>15</v>
      </c>
      <c r="E124" s="470">
        <f>E125</f>
        <v>3000</v>
      </c>
      <c r="F124" s="501">
        <f>F125</f>
        <v>3000</v>
      </c>
      <c r="G124" s="426">
        <f t="shared" ref="G124:I124" si="5">G125</f>
        <v>3000</v>
      </c>
      <c r="H124" s="426">
        <f t="shared" si="5"/>
        <v>3000</v>
      </c>
      <c r="I124" s="429">
        <f t="shared" si="5"/>
        <v>3000</v>
      </c>
    </row>
    <row r="125" spans="1:15" x14ac:dyDescent="0.2">
      <c r="A125" s="758"/>
      <c r="B125" s="423" t="s">
        <v>341</v>
      </c>
      <c r="C125" s="424">
        <v>914</v>
      </c>
      <c r="D125" s="425" t="s">
        <v>18</v>
      </c>
      <c r="E125" s="507">
        <f>Výdaje!D214</f>
        <v>3000</v>
      </c>
      <c r="F125" s="502">
        <f>Výdaje!E214</f>
        <v>3000</v>
      </c>
      <c r="G125" s="198">
        <f>Výdaje!F214</f>
        <v>3000</v>
      </c>
      <c r="H125" s="198">
        <f>Výdaje!G214</f>
        <v>3000</v>
      </c>
      <c r="I125" s="430">
        <f>Výdaje!H214</f>
        <v>3000</v>
      </c>
    </row>
    <row r="126" spans="1:15" s="16" customFormat="1" x14ac:dyDescent="0.2">
      <c r="A126" s="747" t="s">
        <v>358</v>
      </c>
      <c r="B126" s="486" t="s">
        <v>362</v>
      </c>
      <c r="C126" s="421" t="s">
        <v>15</v>
      </c>
      <c r="D126" s="422" t="s">
        <v>15</v>
      </c>
      <c r="E126" s="470">
        <f>SUM(E127:E130)</f>
        <v>850500.87</v>
      </c>
      <c r="F126" s="498">
        <f>SUM(F127:F130)</f>
        <v>1204682.5899999999</v>
      </c>
      <c r="G126" s="468">
        <f>SUM(G127:G130)</f>
        <v>1070113.49</v>
      </c>
      <c r="H126" s="468">
        <f>SUM(H127:H130)</f>
        <v>1099815.017</v>
      </c>
      <c r="I126" s="469">
        <f>SUM(I127:I130)</f>
        <v>1130413.5748099999</v>
      </c>
      <c r="K126" s="431"/>
      <c r="L126" s="431"/>
      <c r="M126" s="431"/>
      <c r="N126" s="431"/>
      <c r="O126" s="431"/>
    </row>
    <row r="127" spans="1:15" x14ac:dyDescent="0.2">
      <c r="A127" s="743"/>
      <c r="B127" s="739" t="s">
        <v>360</v>
      </c>
      <c r="C127" s="22">
        <v>914</v>
      </c>
      <c r="D127" s="64" t="s">
        <v>18</v>
      </c>
      <c r="E127" s="505">
        <f>Výdaje!D215</f>
        <v>818140.87</v>
      </c>
      <c r="F127" s="494">
        <f>Výdaje!E215</f>
        <v>1179877.6599999999</v>
      </c>
      <c r="G127" s="21">
        <f>Výdaje!F215</f>
        <v>1045708.56</v>
      </c>
      <c r="H127" s="21">
        <f>Výdaje!G215</f>
        <v>1075410.0870000001</v>
      </c>
      <c r="I127" s="160">
        <f>Výdaje!H215</f>
        <v>1106008.64481</v>
      </c>
    </row>
    <row r="128" spans="1:15" x14ac:dyDescent="0.2">
      <c r="A128" s="743"/>
      <c r="B128" s="740"/>
      <c r="C128" s="22">
        <v>917</v>
      </c>
      <c r="D128" s="64" t="s">
        <v>132</v>
      </c>
      <c r="E128" s="505">
        <f>Výdaje!D460</f>
        <v>32360</v>
      </c>
      <c r="F128" s="494">
        <f>Výdaje!E460</f>
        <v>24404.93</v>
      </c>
      <c r="G128" s="21">
        <f>Výdaje!F460</f>
        <v>24404.93</v>
      </c>
      <c r="H128" s="21">
        <f>Výdaje!G460</f>
        <v>24404.93</v>
      </c>
      <c r="I128" s="160">
        <f>Výdaje!H460</f>
        <v>24404.93</v>
      </c>
    </row>
    <row r="129" spans="1:16" x14ac:dyDescent="0.2">
      <c r="A129" s="743"/>
      <c r="B129" s="740"/>
      <c r="C129" s="22">
        <v>920</v>
      </c>
      <c r="D129" s="64" t="s">
        <v>19</v>
      </c>
      <c r="E129" s="505">
        <f>Výdaje!D572</f>
        <v>0</v>
      </c>
      <c r="F129" s="494">
        <f>Výdaje!E572</f>
        <v>0</v>
      </c>
      <c r="G129" s="21">
        <f>Výdaje!F572</f>
        <v>0</v>
      </c>
      <c r="H129" s="21">
        <f>Výdaje!G572</f>
        <v>0</v>
      </c>
      <c r="I129" s="160">
        <f>Výdaje!H572</f>
        <v>0</v>
      </c>
    </row>
    <row r="130" spans="1:16" x14ac:dyDescent="0.2">
      <c r="A130" s="758"/>
      <c r="B130" s="748"/>
      <c r="C130" s="22">
        <v>923</v>
      </c>
      <c r="D130" s="64" t="s">
        <v>212</v>
      </c>
      <c r="E130" s="505">
        <f>Výdaje!D660</f>
        <v>0</v>
      </c>
      <c r="F130" s="494">
        <f>Výdaje!E660</f>
        <v>400</v>
      </c>
      <c r="G130" s="157" t="s">
        <v>15</v>
      </c>
      <c r="H130" s="157" t="s">
        <v>15</v>
      </c>
      <c r="I130" s="161" t="s">
        <v>15</v>
      </c>
    </row>
    <row r="131" spans="1:16" s="16" customFormat="1" x14ac:dyDescent="0.2">
      <c r="A131" s="743" t="s">
        <v>15</v>
      </c>
      <c r="B131" s="208" t="s">
        <v>62</v>
      </c>
      <c r="C131" s="209" t="s">
        <v>15</v>
      </c>
      <c r="D131" s="210" t="s">
        <v>15</v>
      </c>
      <c r="E131" s="508">
        <f>SUM(E132:E133)</f>
        <v>0</v>
      </c>
      <c r="F131" s="503">
        <f>SUM(F132:F133)</f>
        <v>0</v>
      </c>
      <c r="G131" s="419">
        <f t="shared" ref="G131:I131" si="6">SUM(G132:G133)</f>
        <v>295000</v>
      </c>
      <c r="H131" s="419">
        <f t="shared" si="6"/>
        <v>295000</v>
      </c>
      <c r="I131" s="607">
        <f t="shared" si="6"/>
        <v>295000</v>
      </c>
      <c r="K131" s="641"/>
      <c r="L131" s="641"/>
      <c r="M131" s="641"/>
      <c r="N131" s="431"/>
      <c r="O131" s="431"/>
    </row>
    <row r="132" spans="1:16" s="16" customFormat="1" ht="22.5" x14ac:dyDescent="0.2">
      <c r="A132" s="743"/>
      <c r="B132" s="756"/>
      <c r="C132" s="22">
        <v>923</v>
      </c>
      <c r="D132" s="65" t="s">
        <v>734</v>
      </c>
      <c r="E132" s="509" t="s">
        <v>15</v>
      </c>
      <c r="F132" s="710" t="s">
        <v>15</v>
      </c>
      <c r="G132" s="21">
        <f>Výdaje!F575</f>
        <v>295000</v>
      </c>
      <c r="H132" s="21">
        <f>Výdaje!G575</f>
        <v>295000</v>
      </c>
      <c r="I132" s="21">
        <f>Výdaje!H575</f>
        <v>295000</v>
      </c>
      <c r="K132" s="642"/>
      <c r="L132" s="642"/>
      <c r="M132" s="642"/>
      <c r="N132" s="431"/>
      <c r="O132" s="431"/>
    </row>
    <row r="133" spans="1:16" ht="23.25" customHeight="1" thickBot="1" x14ac:dyDescent="0.25">
      <c r="A133" s="743"/>
      <c r="B133" s="757"/>
      <c r="C133" s="167">
        <v>926</v>
      </c>
      <c r="D133" s="65" t="s">
        <v>215</v>
      </c>
      <c r="E133" s="505">
        <f>Výdaje!D681</f>
        <v>0</v>
      </c>
      <c r="F133" s="494">
        <f>Výdaje!E681</f>
        <v>0</v>
      </c>
      <c r="G133" s="596">
        <f>Výdaje!F681</f>
        <v>0</v>
      </c>
      <c r="H133" s="596">
        <f>Výdaje!G681</f>
        <v>0</v>
      </c>
      <c r="I133" s="597">
        <f>Výdaje!H681</f>
        <v>0</v>
      </c>
      <c r="K133" s="640"/>
      <c r="L133" s="640"/>
      <c r="M133" s="640"/>
    </row>
    <row r="134" spans="1:16" ht="13.5" thickBot="1" x14ac:dyDescent="0.25">
      <c r="A134" s="164" t="s">
        <v>63</v>
      </c>
      <c r="B134" s="165"/>
      <c r="C134" s="166"/>
      <c r="D134" s="165"/>
      <c r="E134" s="513">
        <f>E22+E31+E37+E43+E52+E60+E68+E77+E89+E97+E99+E102+E107+E109+E113+E120+E124+E126+E131</f>
        <v>3886424.122</v>
      </c>
      <c r="F134" s="513">
        <f>F22+F31+F37+F43+F52+F60+F68+F77+F89+F97+F99+F102+F107+F109+F113+F120+F124+F126+F131</f>
        <v>4927593.3999999994</v>
      </c>
      <c r="G134" s="513">
        <f>G22+G31+G37+G43+G52+G60+G68+G77+G89+G97+G99+G102+G107+G109+G113+G120+G124+G126+G131</f>
        <v>4629688.5758499997</v>
      </c>
      <c r="H134" s="513">
        <f>H22+H31+H37+H43+H52+H60+H68+H77+H89+H97+H99+H102+H107+H109+H113+H120+H124+H126+H131</f>
        <v>4662803.5121094994</v>
      </c>
      <c r="I134" s="608">
        <f>I22+I31+I37+I43+I52+I60+I68+I77+I89+I97+I99+I102+I107+I109+I113+I120+I124+I126+I131</f>
        <v>4788737.963233415</v>
      </c>
    </row>
    <row r="135" spans="1:16" x14ac:dyDescent="0.2">
      <c r="B135" s="24"/>
      <c r="E135" s="25"/>
      <c r="F135" s="25"/>
      <c r="G135" s="604"/>
      <c r="H135" s="604"/>
      <c r="I135" s="604"/>
      <c r="K135" s="604"/>
      <c r="P135" s="25"/>
    </row>
    <row r="136" spans="1:16" ht="15" customHeight="1" x14ac:dyDescent="0.2">
      <c r="E136" s="135"/>
    </row>
    <row r="137" spans="1:16" ht="15" customHeight="1" x14ac:dyDescent="0.25">
      <c r="A137" s="755" t="s">
        <v>64</v>
      </c>
      <c r="B137" s="755"/>
      <c r="C137" s="755"/>
      <c r="D137" s="755"/>
      <c r="E137" s="755"/>
      <c r="F137" s="755"/>
      <c r="G137" s="755"/>
      <c r="H137" s="755"/>
      <c r="I137" s="755"/>
    </row>
    <row r="138" spans="1:16" x14ac:dyDescent="0.2">
      <c r="B138" s="24"/>
      <c r="E138" s="24"/>
      <c r="F138" s="25"/>
      <c r="G138" s="24"/>
      <c r="H138" s="24"/>
      <c r="I138" s="24"/>
    </row>
    <row r="139" spans="1:16" ht="13.5" thickBot="1" x14ac:dyDescent="0.25">
      <c r="B139" s="24"/>
      <c r="E139" s="24"/>
      <c r="F139" s="25"/>
      <c r="G139" s="24"/>
      <c r="H139" s="24"/>
      <c r="I139" s="5" t="s">
        <v>2</v>
      </c>
    </row>
    <row r="140" spans="1:16" ht="16.5" thickBot="1" x14ac:dyDescent="0.25">
      <c r="A140" s="749" t="s">
        <v>65</v>
      </c>
      <c r="B140" s="750"/>
      <c r="C140" s="750"/>
      <c r="D140" s="751"/>
      <c r="E140" s="339" t="s">
        <v>564</v>
      </c>
      <c r="F140" s="444" t="s">
        <v>311</v>
      </c>
      <c r="G140" s="444" t="s">
        <v>338</v>
      </c>
      <c r="H140" s="445" t="s">
        <v>353</v>
      </c>
      <c r="I140" s="445" t="s">
        <v>565</v>
      </c>
    </row>
    <row r="141" spans="1:16" ht="16.5" thickBot="1" x14ac:dyDescent="0.25">
      <c r="A141" s="752"/>
      <c r="B141" s="753"/>
      <c r="C141" s="753"/>
      <c r="D141" s="754"/>
      <c r="E141" s="446">
        <f>E17-E134</f>
        <v>-2.0000003278255463E-3</v>
      </c>
      <c r="F141" s="659">
        <f>F17-F134</f>
        <v>0</v>
      </c>
      <c r="G141" s="447">
        <f>G17-G134</f>
        <v>101648.82015000097</v>
      </c>
      <c r="H141" s="448">
        <f>H17-H134</f>
        <v>197499.54693050031</v>
      </c>
      <c r="I141" s="449">
        <f>I17-I134</f>
        <v>214441.46456818469</v>
      </c>
    </row>
    <row r="144" spans="1:16" x14ac:dyDescent="0.2">
      <c r="G144" s="729"/>
      <c r="H144" s="729"/>
      <c r="I144" s="729"/>
    </row>
    <row r="145" spans="5:11" x14ac:dyDescent="0.2">
      <c r="E145" s="646"/>
      <c r="F145" s="646"/>
      <c r="G145" s="646"/>
      <c r="H145" s="646"/>
      <c r="I145" s="646"/>
      <c r="J145" s="647"/>
      <c r="K145" s="656"/>
    </row>
    <row r="146" spans="5:11" x14ac:dyDescent="0.2">
      <c r="E146" s="647"/>
      <c r="F146" s="657"/>
      <c r="G146" s="656"/>
      <c r="H146" s="656"/>
      <c r="I146" s="656"/>
      <c r="J146" s="647"/>
      <c r="K146" s="656"/>
    </row>
    <row r="147" spans="5:11" x14ac:dyDescent="0.2">
      <c r="E147" s="647"/>
      <c r="F147" s="657"/>
      <c r="J147" s="648"/>
      <c r="K147" s="656"/>
    </row>
    <row r="148" spans="5:11" x14ac:dyDescent="0.2">
      <c r="E148" s="658"/>
      <c r="G148" s="135"/>
      <c r="H148" s="135"/>
      <c r="I148" s="135"/>
    </row>
    <row r="149" spans="5:11" x14ac:dyDescent="0.2">
      <c r="E149" s="649"/>
      <c r="F149" s="649"/>
      <c r="G149" s="649"/>
      <c r="H149" s="649"/>
      <c r="I149" s="649"/>
      <c r="J149" s="24"/>
    </row>
    <row r="162" spans="2:7" x14ac:dyDescent="0.2">
      <c r="B162" s="24"/>
    </row>
    <row r="163" spans="2:7" x14ac:dyDescent="0.2">
      <c r="B163" s="24"/>
      <c r="E163" s="24"/>
      <c r="F163" s="25"/>
      <c r="G163" s="25"/>
    </row>
  </sheetData>
  <sheetProtection selectLockedCells="1" selectUnlockedCells="1"/>
  <mergeCells count="42">
    <mergeCell ref="A89:A95"/>
    <mergeCell ref="B90:B96"/>
    <mergeCell ref="B127:B130"/>
    <mergeCell ref="A97:A98"/>
    <mergeCell ref="A107:A108"/>
    <mergeCell ref="A140:D141"/>
    <mergeCell ref="B100:B101"/>
    <mergeCell ref="B103:B106"/>
    <mergeCell ref="B110:B112"/>
    <mergeCell ref="B114:B119"/>
    <mergeCell ref="A109:A112"/>
    <mergeCell ref="A120:A122"/>
    <mergeCell ref="A99:A101"/>
    <mergeCell ref="A131:A133"/>
    <mergeCell ref="A102:A106"/>
    <mergeCell ref="A137:I137"/>
    <mergeCell ref="B121:B123"/>
    <mergeCell ref="A113:A119"/>
    <mergeCell ref="B132:B133"/>
    <mergeCell ref="A124:A125"/>
    <mergeCell ref="A126:A130"/>
    <mergeCell ref="B61:B67"/>
    <mergeCell ref="A52:A58"/>
    <mergeCell ref="A60:A66"/>
    <mergeCell ref="A68:A75"/>
    <mergeCell ref="A77:A87"/>
    <mergeCell ref="B53:B59"/>
    <mergeCell ref="B69:B76"/>
    <mergeCell ref="B78:B88"/>
    <mergeCell ref="B44:B51"/>
    <mergeCell ref="A43:A50"/>
    <mergeCell ref="A2:I2"/>
    <mergeCell ref="A4:I4"/>
    <mergeCell ref="A6:I6"/>
    <mergeCell ref="A8:I8"/>
    <mergeCell ref="B38:B42"/>
    <mergeCell ref="A22:A28"/>
    <mergeCell ref="A31:A35"/>
    <mergeCell ref="A37:A42"/>
    <mergeCell ref="A19:I19"/>
    <mergeCell ref="B23:B30"/>
    <mergeCell ref="B32:B36"/>
  </mergeCells>
  <phoneticPr fontId="26" type="noConversion"/>
  <printOptions horizontalCentered="1"/>
  <pageMargins left="7.874015748031496E-2" right="7.874015748031496E-2" top="0.39370078740157483" bottom="0.39370078740157483" header="0.31496062992125984" footer="0.31496062992125984"/>
  <pageSetup paperSize="9" scale="80" firstPageNumber="0" fitToHeight="0" orientation="portrait" r:id="rId1"/>
  <headerFooter alignWithMargins="0"/>
  <rowBreaks count="1" manualBreakCount="1">
    <brk id="7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P118"/>
  <sheetViews>
    <sheetView topLeftCell="A59" zoomScaleNormal="100" workbookViewId="0">
      <selection activeCell="R78" sqref="R78"/>
    </sheetView>
  </sheetViews>
  <sheetFormatPr defaultColWidth="9.140625" defaultRowHeight="12.75" x14ac:dyDescent="0.2"/>
  <cols>
    <col min="1" max="2" width="3" style="77" bestFit="1" customWidth="1"/>
    <col min="3" max="3" width="8.42578125" style="77" bestFit="1" customWidth="1"/>
    <col min="4" max="4" width="4.85546875" style="77" customWidth="1"/>
    <col min="5" max="5" width="38.7109375" style="77" customWidth="1"/>
    <col min="6" max="6" width="12.42578125" style="77" customWidth="1"/>
    <col min="7" max="7" width="12.5703125" style="170" customWidth="1"/>
    <col min="8" max="8" width="12.7109375" style="77" customWidth="1"/>
    <col min="9" max="9" width="13.28515625" style="77" customWidth="1"/>
    <col min="10" max="10" width="11.7109375" style="77" bestFit="1" customWidth="1"/>
    <col min="11" max="11" width="9.85546875" style="77" bestFit="1" customWidth="1"/>
    <col min="12" max="16384" width="9.140625" style="77"/>
  </cols>
  <sheetData>
    <row r="1" spans="1:16" x14ac:dyDescent="0.2">
      <c r="G1" s="321"/>
      <c r="H1" s="286"/>
    </row>
    <row r="2" spans="1:16" ht="42.75" customHeight="1" x14ac:dyDescent="0.2">
      <c r="A2" s="765" t="s">
        <v>568</v>
      </c>
      <c r="B2" s="765"/>
      <c r="C2" s="765"/>
      <c r="D2" s="765"/>
      <c r="E2" s="765"/>
      <c r="F2" s="765"/>
      <c r="G2" s="765"/>
      <c r="H2" s="765"/>
      <c r="I2" s="765"/>
    </row>
    <row r="3" spans="1:16" ht="13.5" customHeight="1" thickBot="1" x14ac:dyDescent="0.3">
      <c r="A3" s="78"/>
      <c r="B3" s="79"/>
      <c r="C3" s="78"/>
      <c r="D3" s="80"/>
      <c r="E3" s="78"/>
      <c r="F3" s="78"/>
      <c r="G3" s="322"/>
      <c r="H3" s="81" t="s">
        <v>136</v>
      </c>
    </row>
    <row r="4" spans="1:16" ht="23.25" thickBot="1" x14ac:dyDescent="0.25">
      <c r="A4" s="247" t="s">
        <v>137</v>
      </c>
      <c r="B4" s="248" t="s">
        <v>138</v>
      </c>
      <c r="C4" s="249" t="s">
        <v>139</v>
      </c>
      <c r="D4" s="250" t="s">
        <v>9</v>
      </c>
      <c r="E4" s="251" t="s">
        <v>140</v>
      </c>
      <c r="F4" s="450" t="s">
        <v>564</v>
      </c>
      <c r="G4" s="457" t="s">
        <v>569</v>
      </c>
      <c r="H4" s="252" t="s">
        <v>570</v>
      </c>
      <c r="I4" s="458" t="s">
        <v>571</v>
      </c>
      <c r="J4" s="317"/>
      <c r="K4" s="547"/>
    </row>
    <row r="5" spans="1:16" ht="13.5" thickBot="1" x14ac:dyDescent="0.25">
      <c r="A5" s="82" t="s">
        <v>137</v>
      </c>
      <c r="B5" s="83" t="s">
        <v>15</v>
      </c>
      <c r="C5" s="84">
        <v>910</v>
      </c>
      <c r="D5" s="85" t="s">
        <v>15</v>
      </c>
      <c r="E5" s="86" t="s">
        <v>141</v>
      </c>
      <c r="F5" s="558">
        <f>SUM(F6:F7)</f>
        <v>37014.67</v>
      </c>
      <c r="G5" s="323">
        <f>SUM(G6:G7)</f>
        <v>41449.39</v>
      </c>
      <c r="H5" s="214">
        <f>G5-F5</f>
        <v>4434.7200000000012</v>
      </c>
      <c r="I5" s="307">
        <f t="shared" ref="I5:I14" si="0">(G5/F5)-1</f>
        <v>0.11980979433289551</v>
      </c>
    </row>
    <row r="6" spans="1:16" x14ac:dyDescent="0.2">
      <c r="A6" s="87"/>
      <c r="B6" s="88" t="s">
        <v>138</v>
      </c>
      <c r="C6" s="89">
        <v>91001</v>
      </c>
      <c r="D6" s="90" t="s">
        <v>13</v>
      </c>
      <c r="E6" s="91" t="s">
        <v>142</v>
      </c>
      <c r="F6" s="451">
        <f>Výdaje!D10</f>
        <v>4894.8</v>
      </c>
      <c r="G6" s="324">
        <f>Výdaje!E10</f>
        <v>4894.8</v>
      </c>
      <c r="H6" s="270">
        <f>G6-F6</f>
        <v>0</v>
      </c>
      <c r="I6" s="308">
        <f t="shared" si="0"/>
        <v>0</v>
      </c>
    </row>
    <row r="7" spans="1:16" ht="13.5" thickBot="1" x14ac:dyDescent="0.25">
      <c r="A7" s="92"/>
      <c r="B7" s="93" t="s">
        <v>138</v>
      </c>
      <c r="C7" s="94">
        <v>91015</v>
      </c>
      <c r="D7" s="95" t="s">
        <v>58</v>
      </c>
      <c r="E7" s="96" t="s">
        <v>143</v>
      </c>
      <c r="F7" s="452">
        <f>Výdaje!D13</f>
        <v>32119.87</v>
      </c>
      <c r="G7" s="325">
        <f>Výdaje!E13</f>
        <v>36554.589999999997</v>
      </c>
      <c r="H7" s="306">
        <f>G7-F7</f>
        <v>4434.7199999999975</v>
      </c>
      <c r="I7" s="309">
        <f t="shared" si="0"/>
        <v>0.13806780662561824</v>
      </c>
    </row>
    <row r="8" spans="1:16" ht="13.5" thickBot="1" x14ac:dyDescent="0.25">
      <c r="A8" s="97" t="s">
        <v>137</v>
      </c>
      <c r="B8" s="98" t="s">
        <v>15</v>
      </c>
      <c r="C8" s="99">
        <v>911</v>
      </c>
      <c r="D8" s="100" t="s">
        <v>15</v>
      </c>
      <c r="E8" s="101" t="s">
        <v>144</v>
      </c>
      <c r="F8" s="558">
        <f>SUM(F9)</f>
        <v>343886.78</v>
      </c>
      <c r="G8" s="323">
        <f>SUM(G9)</f>
        <v>388400</v>
      </c>
      <c r="H8" s="214">
        <f>G8-F8</f>
        <v>44513.219999999972</v>
      </c>
      <c r="I8" s="307">
        <f t="shared" si="0"/>
        <v>0.12944149815820194</v>
      </c>
    </row>
    <row r="9" spans="1:16" ht="13.5" thickBot="1" x14ac:dyDescent="0.25">
      <c r="A9" s="92"/>
      <c r="B9" s="93" t="s">
        <v>138</v>
      </c>
      <c r="C9" s="94">
        <v>91115</v>
      </c>
      <c r="D9" s="95" t="s">
        <v>58</v>
      </c>
      <c r="E9" s="96" t="s">
        <v>143</v>
      </c>
      <c r="F9" s="452">
        <f>Výdaje!D17</f>
        <v>343886.78</v>
      </c>
      <c r="G9" s="325">
        <f>Výdaje!E17</f>
        <v>388400</v>
      </c>
      <c r="H9" s="216"/>
      <c r="I9" s="309">
        <f t="shared" si="0"/>
        <v>0.12944149815820194</v>
      </c>
    </row>
    <row r="10" spans="1:16" ht="13.5" customHeight="1" thickBot="1" x14ac:dyDescent="0.25">
      <c r="A10" s="97" t="s">
        <v>137</v>
      </c>
      <c r="B10" s="98" t="s">
        <v>15</v>
      </c>
      <c r="C10" s="99">
        <v>912</v>
      </c>
      <c r="D10" s="100" t="s">
        <v>15</v>
      </c>
      <c r="E10" s="101" t="s">
        <v>266</v>
      </c>
      <c r="F10" s="558">
        <f>SUM(F11:F16)</f>
        <v>46650</v>
      </c>
      <c r="G10" s="323">
        <f>SUM(G11:G16)</f>
        <v>47040</v>
      </c>
      <c r="H10" s="214">
        <f t="shared" ref="H10:H42" si="1">G10-F10</f>
        <v>390</v>
      </c>
      <c r="I10" s="307">
        <f t="shared" si="0"/>
        <v>8.3601286173633493E-3</v>
      </c>
      <c r="J10" s="303"/>
    </row>
    <row r="11" spans="1:16" x14ac:dyDescent="0.2">
      <c r="A11" s="102"/>
      <c r="B11" s="103" t="s">
        <v>138</v>
      </c>
      <c r="C11" s="104">
        <v>91204</v>
      </c>
      <c r="D11" s="90" t="s">
        <v>26</v>
      </c>
      <c r="E11" s="105" t="s">
        <v>146</v>
      </c>
      <c r="F11" s="451">
        <f>Výdaje!D41</f>
        <v>9700</v>
      </c>
      <c r="G11" s="324">
        <f>Výdaje!E41</f>
        <v>14550</v>
      </c>
      <c r="H11" s="270">
        <f t="shared" si="1"/>
        <v>4850</v>
      </c>
      <c r="I11" s="308">
        <f t="shared" si="0"/>
        <v>0.5</v>
      </c>
      <c r="J11" s="295"/>
      <c r="K11" s="295"/>
    </row>
    <row r="12" spans="1:16" ht="20.25" x14ac:dyDescent="0.35">
      <c r="A12" s="106"/>
      <c r="B12" s="107" t="s">
        <v>138</v>
      </c>
      <c r="C12" s="108">
        <v>91205</v>
      </c>
      <c r="D12" s="109" t="s">
        <v>30</v>
      </c>
      <c r="E12" s="110" t="s">
        <v>147</v>
      </c>
      <c r="F12" s="453">
        <f>Výdaje!D49</f>
        <v>3500</v>
      </c>
      <c r="G12" s="326">
        <f>Výdaje!E49</f>
        <v>5340</v>
      </c>
      <c r="H12" s="271">
        <f t="shared" si="1"/>
        <v>1840</v>
      </c>
      <c r="I12" s="311">
        <f t="shared" si="0"/>
        <v>0.5257142857142858</v>
      </c>
      <c r="J12" s="295"/>
      <c r="K12" s="295"/>
      <c r="P12" s="611"/>
    </row>
    <row r="13" spans="1:16" x14ac:dyDescent="0.2">
      <c r="A13" s="106"/>
      <c r="B13" s="107" t="s">
        <v>138</v>
      </c>
      <c r="C13" s="108">
        <v>91206</v>
      </c>
      <c r="D13" s="109" t="s">
        <v>33</v>
      </c>
      <c r="E13" s="110" t="s">
        <v>356</v>
      </c>
      <c r="F13" s="453">
        <f>Výdaje!D62</f>
        <v>23150</v>
      </c>
      <c r="G13" s="326">
        <f>Výdaje!E62</f>
        <v>12950</v>
      </c>
      <c r="H13" s="271">
        <f t="shared" si="1"/>
        <v>-10200</v>
      </c>
      <c r="I13" s="311">
        <f t="shared" si="0"/>
        <v>-0.44060475161987045</v>
      </c>
      <c r="J13" s="295"/>
      <c r="K13" s="295"/>
    </row>
    <row r="14" spans="1:16" x14ac:dyDescent="0.2">
      <c r="A14" s="106"/>
      <c r="B14" s="107" t="s">
        <v>138</v>
      </c>
      <c r="C14" s="108">
        <v>91207</v>
      </c>
      <c r="D14" s="109" t="s">
        <v>34</v>
      </c>
      <c r="E14" s="110" t="s">
        <v>148</v>
      </c>
      <c r="F14" s="453">
        <f>Výdaje!D73</f>
        <v>3300</v>
      </c>
      <c r="G14" s="326">
        <f>Výdaje!E73</f>
        <v>7200</v>
      </c>
      <c r="H14" s="271">
        <f t="shared" si="1"/>
        <v>3900</v>
      </c>
      <c r="I14" s="311">
        <f t="shared" si="0"/>
        <v>1.1818181818181817</v>
      </c>
      <c r="J14" s="295"/>
      <c r="K14" s="295"/>
    </row>
    <row r="15" spans="1:16" x14ac:dyDescent="0.2">
      <c r="A15" s="106"/>
      <c r="B15" s="107" t="s">
        <v>138</v>
      </c>
      <c r="C15" s="108">
        <v>91208</v>
      </c>
      <c r="D15" s="109" t="s">
        <v>37</v>
      </c>
      <c r="E15" s="110" t="s">
        <v>149</v>
      </c>
      <c r="F15" s="453">
        <f>Výdaje!D82</f>
        <v>0</v>
      </c>
      <c r="G15" s="326">
        <f>Výdaje!E82</f>
        <v>0</v>
      </c>
      <c r="H15" s="271">
        <f t="shared" si="1"/>
        <v>0</v>
      </c>
      <c r="I15" s="311"/>
      <c r="J15" s="295"/>
      <c r="K15" s="295"/>
    </row>
    <row r="16" spans="1:16" ht="13.5" thickBot="1" x14ac:dyDescent="0.25">
      <c r="A16" s="106"/>
      <c r="B16" s="107" t="s">
        <v>138</v>
      </c>
      <c r="C16" s="108">
        <v>91209</v>
      </c>
      <c r="D16" s="109" t="s">
        <v>41</v>
      </c>
      <c r="E16" s="110" t="s">
        <v>150</v>
      </c>
      <c r="F16" s="453">
        <f>Výdaje!D86</f>
        <v>7000</v>
      </c>
      <c r="G16" s="326">
        <f>Výdaje!E86</f>
        <v>7000</v>
      </c>
      <c r="H16" s="271">
        <f t="shared" si="1"/>
        <v>0</v>
      </c>
      <c r="I16" s="311">
        <f t="shared" ref="I16:I24" si="2">(G16/F16)-1</f>
        <v>0</v>
      </c>
      <c r="J16" s="295"/>
      <c r="K16" s="295"/>
    </row>
    <row r="17" spans="1:11" ht="13.5" customHeight="1" thickBot="1" x14ac:dyDescent="0.25">
      <c r="A17" s="97" t="s">
        <v>137</v>
      </c>
      <c r="B17" s="98" t="s">
        <v>15</v>
      </c>
      <c r="C17" s="99">
        <v>913</v>
      </c>
      <c r="D17" s="100" t="s">
        <v>15</v>
      </c>
      <c r="E17" s="101" t="s">
        <v>145</v>
      </c>
      <c r="F17" s="558">
        <f>SUM(F18:F26)</f>
        <v>1276840.8119999999</v>
      </c>
      <c r="G17" s="323">
        <f>SUM(G18:G26)</f>
        <v>1835692.5899999999</v>
      </c>
      <c r="H17" s="214">
        <f t="shared" si="1"/>
        <v>558851.77799999993</v>
      </c>
      <c r="I17" s="307">
        <f t="shared" si="2"/>
        <v>0.43768320431787711</v>
      </c>
      <c r="J17" s="295"/>
      <c r="K17" s="295"/>
    </row>
    <row r="18" spans="1:11" x14ac:dyDescent="0.2">
      <c r="A18" s="102"/>
      <c r="B18" s="103" t="s">
        <v>138</v>
      </c>
      <c r="C18" s="104">
        <v>91304</v>
      </c>
      <c r="D18" s="90" t="s">
        <v>26</v>
      </c>
      <c r="E18" s="105" t="s">
        <v>146</v>
      </c>
      <c r="F18" s="451">
        <f>Výdaje!D21</f>
        <v>300362.7</v>
      </c>
      <c r="G18" s="324">
        <f>Výdaje!E21</f>
        <v>494043.76</v>
      </c>
      <c r="H18" s="215">
        <f t="shared" si="1"/>
        <v>193681.06</v>
      </c>
      <c r="I18" s="308">
        <f t="shared" si="2"/>
        <v>0.64482394118843644</v>
      </c>
      <c r="J18" s="295"/>
      <c r="K18" s="295"/>
    </row>
    <row r="19" spans="1:11" x14ac:dyDescent="0.2">
      <c r="A19" s="106"/>
      <c r="B19" s="107" t="s">
        <v>138</v>
      </c>
      <c r="C19" s="108">
        <v>91305</v>
      </c>
      <c r="D19" s="109" t="s">
        <v>30</v>
      </c>
      <c r="E19" s="110" t="s">
        <v>147</v>
      </c>
      <c r="F19" s="453">
        <f>Výdaje!D27</f>
        <v>132966.802</v>
      </c>
      <c r="G19" s="326">
        <f>Výdaje!E27</f>
        <v>161422.70000000001</v>
      </c>
      <c r="H19" s="271">
        <f t="shared" si="1"/>
        <v>28455.898000000016</v>
      </c>
      <c r="I19" s="311">
        <f t="shared" si="2"/>
        <v>0.21400753851326004</v>
      </c>
      <c r="J19" s="295"/>
      <c r="K19" s="295"/>
    </row>
    <row r="20" spans="1:11" x14ac:dyDescent="0.2">
      <c r="A20" s="106"/>
      <c r="B20" s="107" t="s">
        <v>138</v>
      </c>
      <c r="C20" s="108">
        <v>91306</v>
      </c>
      <c r="D20" s="109" t="s">
        <v>33</v>
      </c>
      <c r="E20" s="110" t="s">
        <v>356</v>
      </c>
      <c r="F20" s="453">
        <f>Výdaje!D28</f>
        <v>340245.8</v>
      </c>
      <c r="G20" s="326">
        <f>Výdaje!E28</f>
        <v>445000</v>
      </c>
      <c r="H20" s="217">
        <f t="shared" si="1"/>
        <v>104754.20000000001</v>
      </c>
      <c r="I20" s="311">
        <f t="shared" si="2"/>
        <v>0.30787801054414188</v>
      </c>
      <c r="J20" s="295"/>
      <c r="K20" s="295"/>
    </row>
    <row r="21" spans="1:11" x14ac:dyDescent="0.2">
      <c r="A21" s="106"/>
      <c r="B21" s="107" t="s">
        <v>138</v>
      </c>
      <c r="C21" s="108">
        <v>91307</v>
      </c>
      <c r="D21" s="109" t="s">
        <v>34</v>
      </c>
      <c r="E21" s="110" t="s">
        <v>148</v>
      </c>
      <c r="F21" s="453">
        <f>Výdaje!D31</f>
        <v>240392.11</v>
      </c>
      <c r="G21" s="326">
        <f>Výdaje!E31</f>
        <v>296626.13</v>
      </c>
      <c r="H21" s="217">
        <f t="shared" si="1"/>
        <v>56234.020000000019</v>
      </c>
      <c r="I21" s="311">
        <f t="shared" si="2"/>
        <v>0.23392622994157342</v>
      </c>
      <c r="J21" s="295"/>
      <c r="K21" s="295"/>
    </row>
    <row r="22" spans="1:11" x14ac:dyDescent="0.2">
      <c r="A22" s="106"/>
      <c r="B22" s="107" t="s">
        <v>138</v>
      </c>
      <c r="C22" s="108">
        <v>91308</v>
      </c>
      <c r="D22" s="109" t="s">
        <v>37</v>
      </c>
      <c r="E22" s="110" t="s">
        <v>149</v>
      </c>
      <c r="F22" s="453">
        <f>Výdaje!D36</f>
        <v>6365.4</v>
      </c>
      <c r="G22" s="326">
        <f>Výdaje!E36</f>
        <v>8000</v>
      </c>
      <c r="H22" s="271">
        <f t="shared" si="1"/>
        <v>1634.6000000000004</v>
      </c>
      <c r="I22" s="311">
        <f t="shared" si="2"/>
        <v>0.25679454551167247</v>
      </c>
      <c r="J22" s="295"/>
      <c r="K22" s="295"/>
    </row>
    <row r="23" spans="1:11" x14ac:dyDescent="0.2">
      <c r="A23" s="106"/>
      <c r="B23" s="107" t="s">
        <v>138</v>
      </c>
      <c r="C23" s="108">
        <v>91309</v>
      </c>
      <c r="D23" s="109" t="s">
        <v>41</v>
      </c>
      <c r="E23" s="110" t="s">
        <v>150</v>
      </c>
      <c r="F23" s="453">
        <f>Výdaje!D37</f>
        <v>244008</v>
      </c>
      <c r="G23" s="326">
        <f>Výdaje!E37</f>
        <v>275600</v>
      </c>
      <c r="H23" s="271">
        <f t="shared" si="1"/>
        <v>31592</v>
      </c>
      <c r="I23" s="311">
        <f t="shared" si="2"/>
        <v>0.1294711648798399</v>
      </c>
      <c r="J23" s="295"/>
      <c r="K23" s="295"/>
    </row>
    <row r="24" spans="1:11" x14ac:dyDescent="0.2">
      <c r="A24" s="106"/>
      <c r="B24" s="107" t="s">
        <v>138</v>
      </c>
      <c r="C24" s="108">
        <v>91318</v>
      </c>
      <c r="D24" s="120" t="s">
        <v>189</v>
      </c>
      <c r="E24" s="110" t="s">
        <v>264</v>
      </c>
      <c r="F24" s="453">
        <f>Výdaje!D38</f>
        <v>12500</v>
      </c>
      <c r="G24" s="326">
        <f>Výdaje!E38</f>
        <v>25000</v>
      </c>
      <c r="H24" s="271">
        <f t="shared" si="1"/>
        <v>12500</v>
      </c>
      <c r="I24" s="311">
        <f t="shared" si="2"/>
        <v>1</v>
      </c>
      <c r="J24" s="295"/>
      <c r="K24" s="295"/>
    </row>
    <row r="25" spans="1:11" x14ac:dyDescent="0.2">
      <c r="A25" s="203"/>
      <c r="B25" s="204" t="s">
        <v>138</v>
      </c>
      <c r="C25" s="205">
        <v>91303</v>
      </c>
      <c r="D25" s="206" t="s">
        <v>22</v>
      </c>
      <c r="E25" s="207" t="s">
        <v>739</v>
      </c>
      <c r="F25" s="454">
        <v>0</v>
      </c>
      <c r="G25" s="327">
        <f>Výdaje!E39</f>
        <v>130000</v>
      </c>
      <c r="H25" s="217">
        <f t="shared" ref="H25" si="3">G25-F25</f>
        <v>130000</v>
      </c>
      <c r="I25" s="714" t="s">
        <v>740</v>
      </c>
      <c r="J25" s="295"/>
      <c r="K25" s="295"/>
    </row>
    <row r="26" spans="1:11" ht="13.5" thickBot="1" x14ac:dyDescent="0.25">
      <c r="A26" s="203"/>
      <c r="B26" s="204" t="s">
        <v>138</v>
      </c>
      <c r="C26" s="205">
        <v>91903</v>
      </c>
      <c r="D26" s="206" t="s">
        <v>129</v>
      </c>
      <c r="E26" s="207" t="s">
        <v>151</v>
      </c>
      <c r="F26" s="454">
        <v>0</v>
      </c>
      <c r="G26" s="327">
        <v>0</v>
      </c>
      <c r="H26" s="271">
        <f t="shared" si="1"/>
        <v>0</v>
      </c>
      <c r="I26" s="311">
        <v>0</v>
      </c>
      <c r="J26" s="295"/>
      <c r="K26" s="295"/>
    </row>
    <row r="27" spans="1:11" ht="13.5" thickBot="1" x14ac:dyDescent="0.25">
      <c r="A27" s="97" t="s">
        <v>137</v>
      </c>
      <c r="B27" s="98" t="s">
        <v>15</v>
      </c>
      <c r="C27" s="99">
        <v>914</v>
      </c>
      <c r="D27" s="100" t="s">
        <v>15</v>
      </c>
      <c r="E27" s="101" t="s">
        <v>152</v>
      </c>
      <c r="F27" s="558">
        <f>SUM(F28:F44)</f>
        <v>974457.03</v>
      </c>
      <c r="G27" s="323">
        <f>SUM(G28:G44)</f>
        <v>1352466.6199999999</v>
      </c>
      <c r="H27" s="214">
        <f t="shared" si="1"/>
        <v>378009.58999999985</v>
      </c>
      <c r="I27" s="307">
        <f t="shared" ref="I27:I41" si="4">(G27/F27)-1</f>
        <v>0.38791817223587555</v>
      </c>
      <c r="J27" s="295"/>
      <c r="K27" s="295"/>
    </row>
    <row r="28" spans="1:11" x14ac:dyDescent="0.2">
      <c r="A28" s="114"/>
      <c r="B28" s="115" t="s">
        <v>138</v>
      </c>
      <c r="C28" s="116">
        <v>91401</v>
      </c>
      <c r="D28" s="117" t="s">
        <v>13</v>
      </c>
      <c r="E28" s="118" t="s">
        <v>142</v>
      </c>
      <c r="F28" s="455">
        <f>Výdaje!D93</f>
        <v>17144</v>
      </c>
      <c r="G28" s="328">
        <f>Výdaje!E93</f>
        <v>17661</v>
      </c>
      <c r="H28" s="272">
        <f t="shared" si="1"/>
        <v>517</v>
      </c>
      <c r="I28" s="312">
        <f t="shared" si="4"/>
        <v>3.0156322911805811E-2</v>
      </c>
      <c r="J28" s="295"/>
      <c r="K28" s="295"/>
    </row>
    <row r="29" spans="1:11" x14ac:dyDescent="0.2">
      <c r="A29" s="106"/>
      <c r="B29" s="107" t="s">
        <v>138</v>
      </c>
      <c r="C29" s="108">
        <v>91402</v>
      </c>
      <c r="D29" s="109" t="s">
        <v>20</v>
      </c>
      <c r="E29" s="110" t="s">
        <v>153</v>
      </c>
      <c r="F29" s="453">
        <f>Výdaje!D98</f>
        <v>11000</v>
      </c>
      <c r="G29" s="326">
        <f>Výdaje!E98</f>
        <v>13479</v>
      </c>
      <c r="H29" s="271">
        <f t="shared" si="1"/>
        <v>2479</v>
      </c>
      <c r="I29" s="311">
        <f t="shared" si="4"/>
        <v>0.22536363636363643</v>
      </c>
      <c r="J29" s="295"/>
      <c r="K29" s="295"/>
    </row>
    <row r="30" spans="1:11" x14ac:dyDescent="0.2">
      <c r="A30" s="106"/>
      <c r="B30" s="107" t="s">
        <v>138</v>
      </c>
      <c r="C30" s="108">
        <v>91403</v>
      </c>
      <c r="D30" s="109" t="s">
        <v>22</v>
      </c>
      <c r="E30" s="110" t="s">
        <v>167</v>
      </c>
      <c r="F30" s="453">
        <f>Výdaje!D109</f>
        <v>11540</v>
      </c>
      <c r="G30" s="326">
        <f>Výdaje!E109</f>
        <v>11690</v>
      </c>
      <c r="H30" s="271">
        <f t="shared" si="1"/>
        <v>150</v>
      </c>
      <c r="I30" s="311">
        <f t="shared" si="4"/>
        <v>1.2998266897746857E-2</v>
      </c>
      <c r="J30" s="295"/>
      <c r="K30" s="295"/>
    </row>
    <row r="31" spans="1:11" x14ac:dyDescent="0.2">
      <c r="A31" s="106"/>
      <c r="B31" s="107" t="s">
        <v>138</v>
      </c>
      <c r="C31" s="108">
        <v>91404</v>
      </c>
      <c r="D31" s="109" t="s">
        <v>26</v>
      </c>
      <c r="E31" s="110" t="s">
        <v>146</v>
      </c>
      <c r="F31" s="453">
        <f>Výdaje!D111</f>
        <v>6700</v>
      </c>
      <c r="G31" s="326">
        <f>Výdaje!E111</f>
        <v>7055</v>
      </c>
      <c r="H31" s="271">
        <f t="shared" si="1"/>
        <v>355</v>
      </c>
      <c r="I31" s="311">
        <f t="shared" si="4"/>
        <v>5.2985074626865636E-2</v>
      </c>
      <c r="J31" s="295"/>
      <c r="K31" s="295"/>
    </row>
    <row r="32" spans="1:11" x14ac:dyDescent="0.2">
      <c r="A32" s="106"/>
      <c r="B32" s="107" t="s">
        <v>138</v>
      </c>
      <c r="C32" s="108">
        <v>91405</v>
      </c>
      <c r="D32" s="109" t="s">
        <v>30</v>
      </c>
      <c r="E32" s="110" t="s">
        <v>147</v>
      </c>
      <c r="F32" s="453">
        <f>Výdaje!D121</f>
        <v>5225</v>
      </c>
      <c r="G32" s="326">
        <f>Výdaje!E121</f>
        <v>8221</v>
      </c>
      <c r="H32" s="271">
        <f t="shared" si="1"/>
        <v>2996</v>
      </c>
      <c r="I32" s="311">
        <f t="shared" si="4"/>
        <v>0.57339712918660291</v>
      </c>
      <c r="J32" s="295"/>
      <c r="K32" s="295"/>
    </row>
    <row r="33" spans="1:11" x14ac:dyDescent="0.2">
      <c r="A33" s="106"/>
      <c r="B33" s="107" t="s">
        <v>138</v>
      </c>
      <c r="C33" s="108">
        <v>91406</v>
      </c>
      <c r="D33" s="109" t="s">
        <v>33</v>
      </c>
      <c r="E33" s="110" t="s">
        <v>356</v>
      </c>
      <c r="F33" s="453">
        <f>Výdaje!D131</f>
        <v>3344.5299999999997</v>
      </c>
      <c r="G33" s="326">
        <f>Výdaje!E131</f>
        <v>3745.43</v>
      </c>
      <c r="H33" s="271">
        <f t="shared" si="1"/>
        <v>400.90000000000009</v>
      </c>
      <c r="I33" s="311">
        <f t="shared" si="4"/>
        <v>0.11986736551922106</v>
      </c>
      <c r="J33" s="295"/>
      <c r="K33" s="295"/>
    </row>
    <row r="34" spans="1:11" x14ac:dyDescent="0.2">
      <c r="A34" s="106"/>
      <c r="B34" s="107" t="s">
        <v>138</v>
      </c>
      <c r="C34" s="108">
        <v>91407</v>
      </c>
      <c r="D34" s="109" t="s">
        <v>34</v>
      </c>
      <c r="E34" s="110" t="s">
        <v>148</v>
      </c>
      <c r="F34" s="453">
        <f>Výdaje!D135</f>
        <v>17614</v>
      </c>
      <c r="G34" s="326">
        <f>Výdaje!E135</f>
        <v>19144</v>
      </c>
      <c r="H34" s="271">
        <f t="shared" si="1"/>
        <v>1530</v>
      </c>
      <c r="I34" s="311">
        <f t="shared" si="4"/>
        <v>8.6862722834109229E-2</v>
      </c>
      <c r="J34" s="295"/>
      <c r="K34" s="295"/>
    </row>
    <row r="35" spans="1:11" x14ac:dyDescent="0.2">
      <c r="A35" s="106"/>
      <c r="B35" s="107" t="s">
        <v>138</v>
      </c>
      <c r="C35" s="108">
        <v>91408</v>
      </c>
      <c r="D35" s="109" t="s">
        <v>37</v>
      </c>
      <c r="E35" s="110" t="s">
        <v>149</v>
      </c>
      <c r="F35" s="453">
        <f>Výdaje!D156</f>
        <v>9866.2000000000007</v>
      </c>
      <c r="G35" s="326">
        <f>Výdaje!E156</f>
        <v>11971.2</v>
      </c>
      <c r="H35" s="271">
        <f t="shared" si="1"/>
        <v>2105</v>
      </c>
      <c r="I35" s="311">
        <f t="shared" si="4"/>
        <v>0.21335468569459359</v>
      </c>
      <c r="J35" s="295"/>
      <c r="K35" s="295"/>
    </row>
    <row r="36" spans="1:11" x14ac:dyDescent="0.2">
      <c r="A36" s="106"/>
      <c r="B36" s="107" t="s">
        <v>138</v>
      </c>
      <c r="C36" s="108">
        <v>91409</v>
      </c>
      <c r="D36" s="109" t="s">
        <v>41</v>
      </c>
      <c r="E36" s="110" t="s">
        <v>150</v>
      </c>
      <c r="F36" s="453">
        <f>Výdaje!D186</f>
        <v>3736.67</v>
      </c>
      <c r="G36" s="326">
        <f>Výdaje!E186</f>
        <v>3996.57</v>
      </c>
      <c r="H36" s="271">
        <f t="shared" si="1"/>
        <v>259.90000000000009</v>
      </c>
      <c r="I36" s="311">
        <f t="shared" si="4"/>
        <v>6.9553907623632893E-2</v>
      </c>
      <c r="J36" s="295"/>
      <c r="K36" s="295"/>
    </row>
    <row r="37" spans="1:11" x14ac:dyDescent="0.2">
      <c r="A37" s="106"/>
      <c r="B37" s="107" t="s">
        <v>138</v>
      </c>
      <c r="C37" s="108">
        <v>91410</v>
      </c>
      <c r="D37" s="109" t="s">
        <v>44</v>
      </c>
      <c r="E37" s="110" t="s">
        <v>188</v>
      </c>
      <c r="F37" s="453">
        <f>Výdaje!D196</f>
        <v>4750</v>
      </c>
      <c r="G37" s="326">
        <f>Výdaje!E196</f>
        <v>4750</v>
      </c>
      <c r="H37" s="271">
        <f t="shared" si="1"/>
        <v>0</v>
      </c>
      <c r="I37" s="311">
        <f t="shared" si="4"/>
        <v>0</v>
      </c>
      <c r="J37" s="295"/>
      <c r="K37" s="295"/>
    </row>
    <row r="38" spans="1:11" x14ac:dyDescent="0.2">
      <c r="A38" s="106"/>
      <c r="B38" s="107" t="s">
        <v>138</v>
      </c>
      <c r="C38" s="108">
        <v>91411</v>
      </c>
      <c r="D38" s="109" t="s">
        <v>47</v>
      </c>
      <c r="E38" s="110" t="s">
        <v>154</v>
      </c>
      <c r="F38" s="453">
        <f>Výdaje!D197</f>
        <v>2315</v>
      </c>
      <c r="G38" s="326">
        <f>Výdaje!E197</f>
        <v>2340</v>
      </c>
      <c r="H38" s="271">
        <f t="shared" si="1"/>
        <v>25</v>
      </c>
      <c r="I38" s="311">
        <f t="shared" si="4"/>
        <v>1.0799136069114423E-2</v>
      </c>
      <c r="J38" s="295"/>
      <c r="K38" s="295"/>
    </row>
    <row r="39" spans="1:11" x14ac:dyDescent="0.2">
      <c r="A39" s="106"/>
      <c r="B39" s="107" t="s">
        <v>138</v>
      </c>
      <c r="C39" s="108">
        <v>91412</v>
      </c>
      <c r="D39" s="109" t="s">
        <v>50</v>
      </c>
      <c r="E39" s="110" t="s">
        <v>155</v>
      </c>
      <c r="F39" s="453">
        <f>Výdaje!D198</f>
        <v>43615.76</v>
      </c>
      <c r="G39" s="326">
        <f>Výdaje!E198</f>
        <v>43505.760000000002</v>
      </c>
      <c r="H39" s="271">
        <f t="shared" si="1"/>
        <v>-110</v>
      </c>
      <c r="I39" s="311">
        <f t="shared" si="4"/>
        <v>-2.522024149069102E-3</v>
      </c>
      <c r="J39" s="295"/>
      <c r="K39" s="295"/>
    </row>
    <row r="40" spans="1:11" x14ac:dyDescent="0.2">
      <c r="A40" s="106"/>
      <c r="B40" s="107" t="s">
        <v>138</v>
      </c>
      <c r="C40" s="108">
        <v>91414</v>
      </c>
      <c r="D40" s="109" t="s">
        <v>56</v>
      </c>
      <c r="E40" s="110" t="s">
        <v>156</v>
      </c>
      <c r="F40" s="453">
        <f>Výdaje!D209</f>
        <v>4250</v>
      </c>
      <c r="G40" s="326">
        <f>Výdaje!E209</f>
        <v>5250</v>
      </c>
      <c r="H40" s="271">
        <f t="shared" si="1"/>
        <v>1000</v>
      </c>
      <c r="I40" s="311">
        <f t="shared" si="4"/>
        <v>0.23529411764705888</v>
      </c>
      <c r="J40" s="295"/>
      <c r="K40" s="295"/>
    </row>
    <row r="41" spans="1:11" x14ac:dyDescent="0.2">
      <c r="A41" s="106"/>
      <c r="B41" s="199" t="s">
        <v>138</v>
      </c>
      <c r="C41" s="200">
        <v>91415</v>
      </c>
      <c r="D41" s="201" t="s">
        <v>58</v>
      </c>
      <c r="E41" s="202" t="s">
        <v>143</v>
      </c>
      <c r="F41" s="456">
        <f>Výdaje!D210</f>
        <v>12215</v>
      </c>
      <c r="G41" s="329">
        <f>Výdaje!E210</f>
        <v>16780</v>
      </c>
      <c r="H41" s="271">
        <f t="shared" si="1"/>
        <v>4565</v>
      </c>
      <c r="I41" s="311">
        <f t="shared" si="4"/>
        <v>0.37372083503888653</v>
      </c>
      <c r="J41" s="295"/>
      <c r="K41" s="295"/>
    </row>
    <row r="42" spans="1:11" x14ac:dyDescent="0.2">
      <c r="A42" s="106"/>
      <c r="B42" s="107" t="s">
        <v>138</v>
      </c>
      <c r="C42" s="108">
        <v>91418</v>
      </c>
      <c r="D42" s="120" t="s">
        <v>189</v>
      </c>
      <c r="E42" s="110" t="s">
        <v>190</v>
      </c>
      <c r="F42" s="453">
        <f>Výdaje!D213</f>
        <v>0</v>
      </c>
      <c r="G42" s="326">
        <f>Výdaje!E213</f>
        <v>0</v>
      </c>
      <c r="H42" s="271">
        <f t="shared" si="1"/>
        <v>0</v>
      </c>
      <c r="I42" s="311"/>
      <c r="J42" s="295"/>
      <c r="K42" s="295"/>
    </row>
    <row r="43" spans="1:11" x14ac:dyDescent="0.2">
      <c r="A43" s="146"/>
      <c r="B43" s="204" t="s">
        <v>138</v>
      </c>
      <c r="C43" s="459">
        <v>91420</v>
      </c>
      <c r="D43" s="201" t="s">
        <v>340</v>
      </c>
      <c r="E43" s="207" t="s">
        <v>341</v>
      </c>
      <c r="F43" s="456">
        <f>Výdaje!D214</f>
        <v>3000</v>
      </c>
      <c r="G43" s="329">
        <f>Výdaje!E214</f>
        <v>3000</v>
      </c>
      <c r="H43" s="559">
        <f t="shared" ref="H43:H74" si="5">G43-F43</f>
        <v>0</v>
      </c>
      <c r="I43" s="560">
        <f t="shared" ref="I43:I60" si="6">(G43/F43)-1</f>
        <v>0</v>
      </c>
      <c r="J43" s="295"/>
      <c r="K43" s="295"/>
    </row>
    <row r="44" spans="1:11" ht="13.5" thickBot="1" x14ac:dyDescent="0.25">
      <c r="A44" s="203"/>
      <c r="B44" s="204" t="s">
        <v>138</v>
      </c>
      <c r="C44" s="205">
        <v>91421</v>
      </c>
      <c r="D44" s="564" t="s">
        <v>358</v>
      </c>
      <c r="E44" s="207" t="s">
        <v>357</v>
      </c>
      <c r="F44" s="454">
        <f>Výdaje!D215</f>
        <v>818140.87</v>
      </c>
      <c r="G44" s="327">
        <f>Výdaje!E215</f>
        <v>1179877.6599999999</v>
      </c>
      <c r="H44" s="716">
        <f t="shared" si="5"/>
        <v>361736.78999999992</v>
      </c>
      <c r="I44" s="560">
        <f t="shared" si="6"/>
        <v>0.44214487170161765</v>
      </c>
      <c r="J44" s="295"/>
      <c r="K44" s="295"/>
    </row>
    <row r="45" spans="1:11" ht="13.5" thickBot="1" x14ac:dyDescent="0.25">
      <c r="A45" s="565" t="s">
        <v>137</v>
      </c>
      <c r="B45" s="549" t="s">
        <v>15</v>
      </c>
      <c r="C45" s="550">
        <v>915</v>
      </c>
      <c r="D45" s="551" t="s">
        <v>15</v>
      </c>
      <c r="E45" s="552" t="s">
        <v>352</v>
      </c>
      <c r="F45" s="558">
        <f>SUM(F46:F49)</f>
        <v>10080</v>
      </c>
      <c r="G45" s="578">
        <f>SUM(G46:G49)</f>
        <v>11000</v>
      </c>
      <c r="H45" s="612">
        <f t="shared" si="5"/>
        <v>920</v>
      </c>
      <c r="I45" s="613">
        <f t="shared" si="6"/>
        <v>9.1269841269841168E-2</v>
      </c>
      <c r="J45" s="295"/>
      <c r="K45" s="295"/>
    </row>
    <row r="46" spans="1:11" x14ac:dyDescent="0.2">
      <c r="A46" s="581"/>
      <c r="B46" s="553" t="s">
        <v>138</v>
      </c>
      <c r="C46" s="554">
        <v>91701</v>
      </c>
      <c r="D46" s="582" t="s">
        <v>13</v>
      </c>
      <c r="E46" s="548" t="s">
        <v>142</v>
      </c>
      <c r="F46" s="583">
        <f>Výdaje!D235</f>
        <v>50</v>
      </c>
      <c r="G46" s="584">
        <f>Výdaje!E235</f>
        <v>50</v>
      </c>
      <c r="H46" s="585">
        <f t="shared" si="5"/>
        <v>0</v>
      </c>
      <c r="I46" s="586">
        <f t="shared" si="6"/>
        <v>0</v>
      </c>
      <c r="J46" s="295"/>
      <c r="K46" s="295"/>
    </row>
    <row r="47" spans="1:11" x14ac:dyDescent="0.2">
      <c r="A47" s="146"/>
      <c r="B47" s="555" t="s">
        <v>138</v>
      </c>
      <c r="C47" s="556">
        <v>91704</v>
      </c>
      <c r="D47" s="332" t="s">
        <v>26</v>
      </c>
      <c r="E47" s="557" t="s">
        <v>146</v>
      </c>
      <c r="F47" s="577">
        <f>Výdaje!D238</f>
        <v>5180</v>
      </c>
      <c r="G47" s="579">
        <f>Výdaje!E238</f>
        <v>5600</v>
      </c>
      <c r="H47" s="559">
        <f t="shared" si="5"/>
        <v>420</v>
      </c>
      <c r="I47" s="560">
        <f t="shared" si="6"/>
        <v>8.1081081081081141E-2</v>
      </c>
      <c r="J47" s="295"/>
      <c r="K47" s="295"/>
    </row>
    <row r="48" spans="1:11" x14ac:dyDescent="0.2">
      <c r="A48" s="146"/>
      <c r="B48" s="555" t="s">
        <v>138</v>
      </c>
      <c r="C48" s="556">
        <v>91707</v>
      </c>
      <c r="D48" s="332" t="s">
        <v>34</v>
      </c>
      <c r="E48" s="557" t="s">
        <v>148</v>
      </c>
      <c r="F48" s="577">
        <f>Výdaje!D259</f>
        <v>4600</v>
      </c>
      <c r="G48" s="579">
        <f>Výdaje!E259</f>
        <v>5100</v>
      </c>
      <c r="H48" s="559">
        <f t="shared" si="5"/>
        <v>500</v>
      </c>
      <c r="I48" s="560">
        <f t="shared" si="6"/>
        <v>0.10869565217391308</v>
      </c>
      <c r="J48" s="295"/>
      <c r="K48" s="295"/>
    </row>
    <row r="49" spans="1:11" ht="13.5" thickBot="1" x14ac:dyDescent="0.25">
      <c r="A49" s="111"/>
      <c r="B49" s="566" t="s">
        <v>138</v>
      </c>
      <c r="C49" s="567">
        <v>91708</v>
      </c>
      <c r="D49" s="576" t="s">
        <v>37</v>
      </c>
      <c r="E49" s="568" t="s">
        <v>149</v>
      </c>
      <c r="F49" s="587">
        <f>Výdaje!D297</f>
        <v>250</v>
      </c>
      <c r="G49" s="580">
        <f>Výdaje!E297</f>
        <v>250</v>
      </c>
      <c r="H49" s="561">
        <f t="shared" si="5"/>
        <v>0</v>
      </c>
      <c r="I49" s="562">
        <f t="shared" si="6"/>
        <v>0</v>
      </c>
      <c r="J49" s="295"/>
      <c r="K49" s="295"/>
    </row>
    <row r="50" spans="1:11" ht="13.5" thickBot="1" x14ac:dyDescent="0.25">
      <c r="A50" s="575" t="s">
        <v>137</v>
      </c>
      <c r="B50" s="113" t="s">
        <v>15</v>
      </c>
      <c r="C50" s="569">
        <v>917</v>
      </c>
      <c r="D50" s="570" t="s">
        <v>15</v>
      </c>
      <c r="E50" s="571" t="s">
        <v>157</v>
      </c>
      <c r="F50" s="603">
        <f>SUM(F51:F59)</f>
        <v>186339.88</v>
      </c>
      <c r="G50" s="572">
        <f>SUM(G51:G59)</f>
        <v>261804.61</v>
      </c>
      <c r="H50" s="573">
        <f t="shared" si="5"/>
        <v>75464.729999999981</v>
      </c>
      <c r="I50" s="574">
        <f t="shared" si="6"/>
        <v>0.4049843221966225</v>
      </c>
      <c r="J50" s="295"/>
      <c r="K50" s="295"/>
    </row>
    <row r="51" spans="1:11" x14ac:dyDescent="0.2">
      <c r="A51" s="114"/>
      <c r="B51" s="115" t="s">
        <v>138</v>
      </c>
      <c r="C51" s="116">
        <v>91701</v>
      </c>
      <c r="D51" s="117" t="s">
        <v>13</v>
      </c>
      <c r="E51" s="118" t="s">
        <v>142</v>
      </c>
      <c r="F51" s="455">
        <f>Výdaje!D301</f>
        <v>17720</v>
      </c>
      <c r="G51" s="328">
        <f>Výdaje!E301</f>
        <v>18019</v>
      </c>
      <c r="H51" s="272">
        <f t="shared" si="5"/>
        <v>299</v>
      </c>
      <c r="I51" s="312">
        <f t="shared" si="6"/>
        <v>1.6873589164785541E-2</v>
      </c>
      <c r="J51" s="295"/>
      <c r="K51" s="295"/>
    </row>
    <row r="52" spans="1:11" x14ac:dyDescent="0.2">
      <c r="A52" s="106"/>
      <c r="B52" s="107" t="s">
        <v>138</v>
      </c>
      <c r="C52" s="108">
        <v>91702</v>
      </c>
      <c r="D52" s="109" t="s">
        <v>20</v>
      </c>
      <c r="E52" s="110" t="s">
        <v>153</v>
      </c>
      <c r="F52" s="453">
        <f>Výdaje!D319</f>
        <v>24356</v>
      </c>
      <c r="G52" s="326">
        <f>Výdaje!E319</f>
        <v>21118</v>
      </c>
      <c r="H52" s="271">
        <f t="shared" si="5"/>
        <v>-3238</v>
      </c>
      <c r="I52" s="311">
        <f t="shared" si="6"/>
        <v>-0.13294465429462965</v>
      </c>
      <c r="J52" s="295"/>
      <c r="K52" s="295"/>
    </row>
    <row r="53" spans="1:11" x14ac:dyDescent="0.2">
      <c r="A53" s="106"/>
      <c r="B53" s="107" t="s">
        <v>138</v>
      </c>
      <c r="C53" s="108">
        <v>91704</v>
      </c>
      <c r="D53" s="109" t="s">
        <v>26</v>
      </c>
      <c r="E53" s="110" t="s">
        <v>146</v>
      </c>
      <c r="F53" s="453">
        <f>Výdaje!D347</f>
        <v>9380</v>
      </c>
      <c r="G53" s="326">
        <f>Výdaje!E347</f>
        <v>9270</v>
      </c>
      <c r="H53" s="271">
        <f t="shared" si="5"/>
        <v>-110</v>
      </c>
      <c r="I53" s="311">
        <f t="shared" si="6"/>
        <v>-1.1727078891258014E-2</v>
      </c>
      <c r="J53" s="295"/>
      <c r="K53" s="295"/>
    </row>
    <row r="54" spans="1:11" x14ac:dyDescent="0.2">
      <c r="A54" s="106"/>
      <c r="B54" s="107" t="s">
        <v>138</v>
      </c>
      <c r="C54" s="108">
        <v>91705</v>
      </c>
      <c r="D54" s="109" t="s">
        <v>30</v>
      </c>
      <c r="E54" s="110" t="s">
        <v>147</v>
      </c>
      <c r="F54" s="453">
        <f>Výdaje!D372</f>
        <v>28980</v>
      </c>
      <c r="G54" s="326">
        <f>Výdaje!E372</f>
        <v>49210</v>
      </c>
      <c r="H54" s="271">
        <f t="shared" si="5"/>
        <v>20230</v>
      </c>
      <c r="I54" s="311">
        <f t="shared" si="6"/>
        <v>0.69806763285024154</v>
      </c>
      <c r="J54" s="295"/>
      <c r="K54" s="295"/>
    </row>
    <row r="55" spans="1:11" x14ac:dyDescent="0.2">
      <c r="A55" s="106"/>
      <c r="B55" s="107" t="s">
        <v>138</v>
      </c>
      <c r="C55" s="108">
        <v>91706</v>
      </c>
      <c r="D55" s="109" t="s">
        <v>33</v>
      </c>
      <c r="E55" s="110" t="s">
        <v>356</v>
      </c>
      <c r="F55" s="453">
        <f>Výdaje!D386</f>
        <v>18050</v>
      </c>
      <c r="G55" s="326">
        <f>Výdaje!E386</f>
        <v>69150</v>
      </c>
      <c r="H55" s="217">
        <f t="shared" si="5"/>
        <v>51100</v>
      </c>
      <c r="I55" s="311">
        <f t="shared" si="6"/>
        <v>2.8310249307479225</v>
      </c>
      <c r="J55" s="295"/>
      <c r="K55" s="295"/>
    </row>
    <row r="56" spans="1:11" x14ac:dyDescent="0.2">
      <c r="A56" s="106"/>
      <c r="B56" s="107" t="s">
        <v>138</v>
      </c>
      <c r="C56" s="108">
        <v>91707</v>
      </c>
      <c r="D56" s="109" t="s">
        <v>34</v>
      </c>
      <c r="E56" s="110" t="s">
        <v>148</v>
      </c>
      <c r="F56" s="453">
        <f>Výdaje!D399</f>
        <v>18915</v>
      </c>
      <c r="G56" s="326">
        <f>Výdaje!E399</f>
        <v>24432</v>
      </c>
      <c r="H56" s="271">
        <f>G56-F56</f>
        <v>5517</v>
      </c>
      <c r="I56" s="311">
        <f t="shared" si="6"/>
        <v>0.29167327517842989</v>
      </c>
      <c r="J56" s="295"/>
      <c r="K56" s="295"/>
    </row>
    <row r="57" spans="1:11" x14ac:dyDescent="0.2">
      <c r="A57" s="106"/>
      <c r="B57" s="107" t="s">
        <v>138</v>
      </c>
      <c r="C57" s="108">
        <v>91708</v>
      </c>
      <c r="D57" s="109" t="s">
        <v>37</v>
      </c>
      <c r="E57" s="110" t="s">
        <v>149</v>
      </c>
      <c r="F57" s="453">
        <f>Výdaje!D429</f>
        <v>7153.73</v>
      </c>
      <c r="G57" s="326">
        <f>Výdaje!E429</f>
        <v>12900.93</v>
      </c>
      <c r="H57" s="271">
        <f t="shared" si="5"/>
        <v>5747.2000000000007</v>
      </c>
      <c r="I57" s="311">
        <f t="shared" si="6"/>
        <v>0.8033850872202335</v>
      </c>
      <c r="J57" s="295"/>
      <c r="K57" s="295"/>
    </row>
    <row r="58" spans="1:11" x14ac:dyDescent="0.2">
      <c r="A58" s="106"/>
      <c r="B58" s="107" t="s">
        <v>138</v>
      </c>
      <c r="C58" s="108">
        <v>91709</v>
      </c>
      <c r="D58" s="109" t="s">
        <v>41</v>
      </c>
      <c r="E58" s="110" t="s">
        <v>150</v>
      </c>
      <c r="F58" s="453">
        <f>Výdaje!D449</f>
        <v>29425.15</v>
      </c>
      <c r="G58" s="326">
        <f>Výdaje!E449</f>
        <v>33299.75</v>
      </c>
      <c r="H58" s="271">
        <f t="shared" si="5"/>
        <v>3874.5999999999985</v>
      </c>
      <c r="I58" s="311">
        <f t="shared" si="6"/>
        <v>0.13167647403666582</v>
      </c>
      <c r="J58" s="295"/>
      <c r="K58" s="295"/>
    </row>
    <row r="59" spans="1:11" ht="13.5" thickBot="1" x14ac:dyDescent="0.25">
      <c r="A59" s="615"/>
      <c r="B59" s="616" t="s">
        <v>138</v>
      </c>
      <c r="C59" s="617">
        <v>91721</v>
      </c>
      <c r="D59" s="618" t="s">
        <v>358</v>
      </c>
      <c r="E59" s="619" t="s">
        <v>357</v>
      </c>
      <c r="F59" s="620">
        <f>Výdaje!D460</f>
        <v>32360</v>
      </c>
      <c r="G59" s="621">
        <f>Výdaje!E460</f>
        <v>24404.93</v>
      </c>
      <c r="H59" s="561">
        <f t="shared" si="5"/>
        <v>-7955.07</v>
      </c>
      <c r="I59" s="562">
        <f t="shared" si="6"/>
        <v>-0.24583034610630405</v>
      </c>
      <c r="J59" s="295"/>
      <c r="K59" s="295"/>
    </row>
    <row r="60" spans="1:11" ht="13.5" thickBot="1" x14ac:dyDescent="0.25">
      <c r="A60" s="97" t="s">
        <v>137</v>
      </c>
      <c r="B60" s="98" t="s">
        <v>15</v>
      </c>
      <c r="C60" s="99">
        <v>920</v>
      </c>
      <c r="D60" s="100" t="s">
        <v>15</v>
      </c>
      <c r="E60" s="101" t="s">
        <v>158</v>
      </c>
      <c r="F60" s="558">
        <f>SUM(F61:F72)</f>
        <v>446839.12</v>
      </c>
      <c r="G60" s="323">
        <f>SUM(G61:G72)</f>
        <v>534756.33499999996</v>
      </c>
      <c r="H60" s="214">
        <f t="shared" si="5"/>
        <v>87917.214999999967</v>
      </c>
      <c r="I60" s="307">
        <f t="shared" si="6"/>
        <v>0.19675362130334517</v>
      </c>
      <c r="J60" s="295"/>
      <c r="K60" s="295"/>
    </row>
    <row r="61" spans="1:11" x14ac:dyDescent="0.2">
      <c r="A61" s="106"/>
      <c r="B61" s="107" t="s">
        <v>138</v>
      </c>
      <c r="C61" s="108">
        <v>92001</v>
      </c>
      <c r="D61" s="109" t="s">
        <v>13</v>
      </c>
      <c r="E61" s="110" t="s">
        <v>142</v>
      </c>
      <c r="F61" s="453">
        <f>Výdaje!D478</f>
        <v>0</v>
      </c>
      <c r="G61" s="326">
        <v>0</v>
      </c>
      <c r="H61" s="271">
        <v>0</v>
      </c>
      <c r="I61" s="311"/>
      <c r="J61" s="295"/>
      <c r="K61" s="295"/>
    </row>
    <row r="62" spans="1:11" x14ac:dyDescent="0.2">
      <c r="A62" s="106"/>
      <c r="B62" s="107" t="s">
        <v>138</v>
      </c>
      <c r="C62" s="108">
        <v>92002</v>
      </c>
      <c r="D62" s="109" t="s">
        <v>20</v>
      </c>
      <c r="E62" s="110" t="s">
        <v>153</v>
      </c>
      <c r="F62" s="453">
        <f>Výdaje!D480</f>
        <v>0</v>
      </c>
      <c r="G62" s="326">
        <f>Výdaje!E480</f>
        <v>0</v>
      </c>
      <c r="H62" s="271">
        <f t="shared" si="5"/>
        <v>0</v>
      </c>
      <c r="I62" s="311"/>
      <c r="J62" s="295"/>
      <c r="K62" s="295"/>
    </row>
    <row r="63" spans="1:11" x14ac:dyDescent="0.2">
      <c r="A63" s="106"/>
      <c r="B63" s="107" t="s">
        <v>138</v>
      </c>
      <c r="C63" s="108">
        <v>92004</v>
      </c>
      <c r="D63" s="109" t="s">
        <v>26</v>
      </c>
      <c r="E63" s="110" t="s">
        <v>146</v>
      </c>
      <c r="F63" s="453">
        <f>Výdaje!D482</f>
        <v>55000</v>
      </c>
      <c r="G63" s="326">
        <f>Výdaje!E482</f>
        <v>89100</v>
      </c>
      <c r="H63" s="271">
        <f t="shared" si="5"/>
        <v>34100</v>
      </c>
      <c r="I63" s="311">
        <f>(G63/F63)-1</f>
        <v>0.62000000000000011</v>
      </c>
      <c r="J63" s="295"/>
      <c r="K63" s="295"/>
    </row>
    <row r="64" spans="1:11" x14ac:dyDescent="0.2">
      <c r="A64" s="106"/>
      <c r="B64" s="107" t="s">
        <v>138</v>
      </c>
      <c r="C64" s="108">
        <v>92005</v>
      </c>
      <c r="D64" s="109" t="s">
        <v>30</v>
      </c>
      <c r="E64" s="110" t="s">
        <v>147</v>
      </c>
      <c r="F64" s="453">
        <f>Výdaje!D494</f>
        <v>16000</v>
      </c>
      <c r="G64" s="326">
        <f>Výdaje!E494</f>
        <v>14235.2</v>
      </c>
      <c r="H64" s="271">
        <f t="shared" si="5"/>
        <v>-1764.7999999999993</v>
      </c>
      <c r="I64" s="311">
        <f>(G64/F64)-1</f>
        <v>-0.11029999999999995</v>
      </c>
      <c r="J64" s="295"/>
      <c r="K64" s="295"/>
    </row>
    <row r="65" spans="1:11" x14ac:dyDescent="0.2">
      <c r="A65" s="106"/>
      <c r="B65" s="107" t="s">
        <v>138</v>
      </c>
      <c r="C65" s="108">
        <v>92006</v>
      </c>
      <c r="D65" s="109" t="s">
        <v>33</v>
      </c>
      <c r="E65" s="110" t="s">
        <v>356</v>
      </c>
      <c r="F65" s="453">
        <f>Výdaje!D504</f>
        <v>138200</v>
      </c>
      <c r="G65" s="326">
        <f>Výdaje!E504</f>
        <v>120000</v>
      </c>
      <c r="H65" s="271">
        <f t="shared" si="5"/>
        <v>-18200</v>
      </c>
      <c r="I65" s="311">
        <f>(G65/F65)-1</f>
        <v>-0.13169319826338644</v>
      </c>
      <c r="J65" s="295"/>
      <c r="K65" s="295"/>
    </row>
    <row r="66" spans="1:11" x14ac:dyDescent="0.2">
      <c r="A66" s="106"/>
      <c r="B66" s="107" t="s">
        <v>138</v>
      </c>
      <c r="C66" s="108">
        <v>92007</v>
      </c>
      <c r="D66" s="109" t="s">
        <v>34</v>
      </c>
      <c r="E66" s="110" t="s">
        <v>148</v>
      </c>
      <c r="F66" s="453">
        <f>Výdaje!D513</f>
        <v>0</v>
      </c>
      <c r="G66" s="326">
        <f>Výdaje!E513</f>
        <v>0</v>
      </c>
      <c r="H66" s="271">
        <f t="shared" si="5"/>
        <v>0</v>
      </c>
      <c r="I66" s="311"/>
      <c r="J66" s="295"/>
      <c r="K66" s="295"/>
    </row>
    <row r="67" spans="1:11" x14ac:dyDescent="0.2">
      <c r="A67" s="106"/>
      <c r="B67" s="107" t="s">
        <v>138</v>
      </c>
      <c r="C67" s="108">
        <v>92008</v>
      </c>
      <c r="D67" s="109" t="s">
        <v>37</v>
      </c>
      <c r="E67" s="110" t="s">
        <v>149</v>
      </c>
      <c r="F67" s="453">
        <f>Výdaje!D518</f>
        <v>3700</v>
      </c>
      <c r="G67" s="326">
        <f>Výdaje!E518</f>
        <v>3500</v>
      </c>
      <c r="H67" s="271">
        <f t="shared" si="5"/>
        <v>-200</v>
      </c>
      <c r="I67" s="311">
        <f t="shared" ref="I67:I73" si="7">(G67/F67)-1</f>
        <v>-5.4054054054054057E-2</v>
      </c>
      <c r="J67" s="295"/>
      <c r="K67" s="295"/>
    </row>
    <row r="68" spans="1:11" x14ac:dyDescent="0.2">
      <c r="A68" s="106"/>
      <c r="B68" s="107" t="s">
        <v>138</v>
      </c>
      <c r="C68" s="108">
        <v>92009</v>
      </c>
      <c r="D68" s="109" t="s">
        <v>41</v>
      </c>
      <c r="E68" s="110" t="s">
        <v>150</v>
      </c>
      <c r="F68" s="453">
        <f>Výdaje!D526</f>
        <v>156271.12</v>
      </c>
      <c r="G68" s="326">
        <f>Výdaje!E526</f>
        <v>231271.13500000001</v>
      </c>
      <c r="H68" s="217">
        <f t="shared" si="5"/>
        <v>75000.015000000014</v>
      </c>
      <c r="I68" s="311">
        <f t="shared" si="7"/>
        <v>0.47993522411562695</v>
      </c>
      <c r="J68" s="295"/>
      <c r="K68" s="295"/>
    </row>
    <row r="69" spans="1:11" x14ac:dyDescent="0.2">
      <c r="A69" s="106"/>
      <c r="B69" s="107" t="s">
        <v>138</v>
      </c>
      <c r="C69" s="108">
        <v>92011</v>
      </c>
      <c r="D69" s="109" t="s">
        <v>47</v>
      </c>
      <c r="E69" s="110" t="s">
        <v>154</v>
      </c>
      <c r="F69" s="453">
        <f>Výdaje!D537</f>
        <v>1000</v>
      </c>
      <c r="G69" s="326">
        <f>Výdaje!E537</f>
        <v>1500</v>
      </c>
      <c r="H69" s="271">
        <f t="shared" si="5"/>
        <v>500</v>
      </c>
      <c r="I69" s="311">
        <f t="shared" si="7"/>
        <v>0.5</v>
      </c>
      <c r="J69" s="295"/>
      <c r="K69" s="295"/>
    </row>
    <row r="70" spans="1:11" x14ac:dyDescent="0.2">
      <c r="A70" s="106"/>
      <c r="B70" s="107" t="s">
        <v>138</v>
      </c>
      <c r="C70" s="108">
        <v>92012</v>
      </c>
      <c r="D70" s="109" t="s">
        <v>50</v>
      </c>
      <c r="E70" s="110" t="s">
        <v>155</v>
      </c>
      <c r="F70" s="453">
        <f>Výdaje!D543</f>
        <v>4200</v>
      </c>
      <c r="G70" s="326">
        <f>Výdaje!E543</f>
        <v>4050</v>
      </c>
      <c r="H70" s="271">
        <f t="shared" si="5"/>
        <v>-150</v>
      </c>
      <c r="I70" s="311">
        <f t="shared" si="7"/>
        <v>-3.5714285714285698E-2</v>
      </c>
      <c r="J70" s="295"/>
      <c r="K70" s="295"/>
    </row>
    <row r="71" spans="1:11" ht="12.75" customHeight="1" x14ac:dyDescent="0.2">
      <c r="A71" s="106"/>
      <c r="B71" s="107" t="s">
        <v>138</v>
      </c>
      <c r="C71" s="108">
        <v>92014</v>
      </c>
      <c r="D71" s="109" t="s">
        <v>56</v>
      </c>
      <c r="E71" s="110" t="s">
        <v>156</v>
      </c>
      <c r="F71" s="453">
        <f>Výdaje!D549</f>
        <v>57068</v>
      </c>
      <c r="G71" s="326">
        <f>Výdaje!E549</f>
        <v>50100</v>
      </c>
      <c r="H71" s="271">
        <f t="shared" si="5"/>
        <v>-6968</v>
      </c>
      <c r="I71" s="311">
        <f t="shared" si="7"/>
        <v>-0.12209995093572579</v>
      </c>
      <c r="J71" s="295"/>
      <c r="K71" s="295"/>
    </row>
    <row r="72" spans="1:11" ht="23.25" customHeight="1" thickBot="1" x14ac:dyDescent="0.25">
      <c r="A72" s="106"/>
      <c r="B72" s="107" t="s">
        <v>138</v>
      </c>
      <c r="C72" s="108">
        <v>92015</v>
      </c>
      <c r="D72" s="109" t="s">
        <v>58</v>
      </c>
      <c r="E72" s="110" t="s">
        <v>143</v>
      </c>
      <c r="F72" s="453">
        <f>Výdaje!D559</f>
        <v>15400</v>
      </c>
      <c r="G72" s="326">
        <f>Výdaje!E559</f>
        <v>21000</v>
      </c>
      <c r="H72" s="271">
        <f t="shared" si="5"/>
        <v>5600</v>
      </c>
      <c r="I72" s="311">
        <f t="shared" si="7"/>
        <v>0.36363636363636354</v>
      </c>
      <c r="J72" s="295"/>
      <c r="K72" s="295"/>
    </row>
    <row r="73" spans="1:11" ht="13.5" thickBot="1" x14ac:dyDescent="0.25">
      <c r="A73" s="97" t="s">
        <v>137</v>
      </c>
      <c r="B73" s="98" t="s">
        <v>15</v>
      </c>
      <c r="C73" s="99">
        <v>919</v>
      </c>
      <c r="D73" s="85" t="s">
        <v>15</v>
      </c>
      <c r="E73" s="101" t="s">
        <v>224</v>
      </c>
      <c r="F73" s="558">
        <f>SUM(F74:F77)</f>
        <v>14741.64</v>
      </c>
      <c r="G73" s="323">
        <f>SUM(G74:G77)</f>
        <v>19335.875</v>
      </c>
      <c r="H73" s="214">
        <f>G73-F73</f>
        <v>4594.2350000000006</v>
      </c>
      <c r="I73" s="307">
        <f t="shared" si="7"/>
        <v>0.31165019631465696</v>
      </c>
      <c r="J73" s="295"/>
      <c r="K73" s="295"/>
    </row>
    <row r="74" spans="1:11" x14ac:dyDescent="0.2">
      <c r="A74" s="102"/>
      <c r="B74" s="103" t="s">
        <v>138</v>
      </c>
      <c r="C74" s="104">
        <v>91903</v>
      </c>
      <c r="D74" s="90" t="s">
        <v>22</v>
      </c>
      <c r="E74" s="105" t="s">
        <v>159</v>
      </c>
      <c r="F74" s="451">
        <f>Výdaje!D473</f>
        <v>0</v>
      </c>
      <c r="G74" s="324">
        <f>Výdaje!E473</f>
        <v>0</v>
      </c>
      <c r="H74" s="271">
        <f t="shared" si="5"/>
        <v>0</v>
      </c>
      <c r="I74" s="308"/>
      <c r="J74" s="295"/>
      <c r="K74" s="295"/>
    </row>
    <row r="75" spans="1:11" x14ac:dyDescent="0.2">
      <c r="A75" s="106"/>
      <c r="B75" s="107" t="s">
        <v>138</v>
      </c>
      <c r="C75" s="108">
        <v>91903</v>
      </c>
      <c r="D75" s="109" t="s">
        <v>22</v>
      </c>
      <c r="E75" s="110" t="s">
        <v>271</v>
      </c>
      <c r="F75" s="453">
        <f>Výdaje!D474</f>
        <v>0</v>
      </c>
      <c r="G75" s="326">
        <f>Výdaje!E474</f>
        <v>0</v>
      </c>
      <c r="H75" s="271">
        <f t="shared" ref="H75:H90" si="8">G75-F75</f>
        <v>0</v>
      </c>
      <c r="I75" s="311"/>
      <c r="J75" s="295"/>
      <c r="K75" s="295"/>
    </row>
    <row r="76" spans="1:11" ht="22.5" x14ac:dyDescent="0.2">
      <c r="A76" s="106"/>
      <c r="B76" s="107" t="s">
        <v>138</v>
      </c>
      <c r="C76" s="108">
        <v>91903</v>
      </c>
      <c r="D76" s="109" t="s">
        <v>22</v>
      </c>
      <c r="E76" s="110" t="s">
        <v>270</v>
      </c>
      <c r="F76" s="453">
        <v>0</v>
      </c>
      <c r="G76" s="326">
        <f>Výdaje!E475</f>
        <v>0</v>
      </c>
      <c r="H76" s="271">
        <f t="shared" si="8"/>
        <v>0</v>
      </c>
      <c r="I76" s="311"/>
      <c r="J76" s="295"/>
      <c r="K76" s="295"/>
    </row>
    <row r="77" spans="1:11" ht="23.25" thickBot="1" x14ac:dyDescent="0.25">
      <c r="A77" s="111"/>
      <c r="B77" s="112" t="s">
        <v>138</v>
      </c>
      <c r="C77" s="113">
        <v>91903</v>
      </c>
      <c r="D77" s="95" t="s">
        <v>22</v>
      </c>
      <c r="E77" s="96" t="s">
        <v>191</v>
      </c>
      <c r="F77" s="452">
        <f>Výdaje!D476</f>
        <v>14741.64</v>
      </c>
      <c r="G77" s="325">
        <f>Výdaje!E476</f>
        <v>19335.875</v>
      </c>
      <c r="H77" s="271">
        <f>G77-F77</f>
        <v>4594.2350000000006</v>
      </c>
      <c r="I77" s="311">
        <f>(G77/F77)-1</f>
        <v>0.31165019631465696</v>
      </c>
      <c r="J77" s="295"/>
      <c r="K77" s="295"/>
    </row>
    <row r="78" spans="1:11" ht="13.5" thickBot="1" x14ac:dyDescent="0.25">
      <c r="A78" s="97" t="s">
        <v>170</v>
      </c>
      <c r="B78" s="98" t="s">
        <v>15</v>
      </c>
      <c r="C78" s="99">
        <v>923</v>
      </c>
      <c r="D78" s="100" t="s">
        <v>15</v>
      </c>
      <c r="E78" s="101" t="s">
        <v>160</v>
      </c>
      <c r="F78" s="558">
        <f>SUM(F79:F89)</f>
        <v>333231.19</v>
      </c>
      <c r="G78" s="578">
        <f>SUM(G79:G89)</f>
        <v>258752.28</v>
      </c>
      <c r="H78" s="214">
        <f>SUM(H79:H89)</f>
        <v>-74478.91</v>
      </c>
      <c r="I78" s="307">
        <f>(G78/F78)-1</f>
        <v>-0.22350521870416751</v>
      </c>
      <c r="J78" s="295"/>
      <c r="K78" s="295"/>
    </row>
    <row r="79" spans="1:11" x14ac:dyDescent="0.2">
      <c r="A79" s="106"/>
      <c r="B79" s="107" t="s">
        <v>138</v>
      </c>
      <c r="C79" s="119">
        <v>92301</v>
      </c>
      <c r="D79" s="120" t="s">
        <v>13</v>
      </c>
      <c r="E79" s="118" t="s">
        <v>142</v>
      </c>
      <c r="F79" s="453">
        <f>Výdaje!D576</f>
        <v>0</v>
      </c>
      <c r="G79" s="326">
        <f>Výdaje!E576</f>
        <v>0</v>
      </c>
      <c r="H79" s="271">
        <f t="shared" si="8"/>
        <v>0</v>
      </c>
      <c r="I79" s="311"/>
      <c r="J79" s="295"/>
      <c r="K79" s="295"/>
    </row>
    <row r="80" spans="1:11" x14ac:dyDescent="0.2">
      <c r="A80" s="106"/>
      <c r="B80" s="107" t="s">
        <v>138</v>
      </c>
      <c r="C80" s="119">
        <v>92302</v>
      </c>
      <c r="D80" s="120" t="s">
        <v>20</v>
      </c>
      <c r="E80" s="110" t="s">
        <v>216</v>
      </c>
      <c r="F80" s="453">
        <f>Výdaje!D578</f>
        <v>13960.75</v>
      </c>
      <c r="G80" s="326">
        <f>Výdaje!E578</f>
        <v>45558</v>
      </c>
      <c r="H80" s="271">
        <f t="shared" si="8"/>
        <v>31597.25</v>
      </c>
      <c r="I80" s="311">
        <f>(G80/F80)-1</f>
        <v>2.2632917285962431</v>
      </c>
      <c r="J80" s="295"/>
      <c r="K80" s="295"/>
    </row>
    <row r="81" spans="1:11" x14ac:dyDescent="0.2">
      <c r="A81" s="106"/>
      <c r="B81" s="107" t="s">
        <v>138</v>
      </c>
      <c r="C81" s="119">
        <v>92303</v>
      </c>
      <c r="D81" s="120" t="s">
        <v>22</v>
      </c>
      <c r="E81" s="110" t="s">
        <v>167</v>
      </c>
      <c r="F81" s="453">
        <f>Výdaje!D600</f>
        <v>15000</v>
      </c>
      <c r="G81" s="326">
        <f>Výdaje!E600</f>
        <v>2705</v>
      </c>
      <c r="H81" s="271">
        <f t="shared" si="8"/>
        <v>-12295</v>
      </c>
      <c r="I81" s="311"/>
      <c r="J81" s="295"/>
      <c r="K81" s="295"/>
    </row>
    <row r="82" spans="1:11" x14ac:dyDescent="0.2">
      <c r="A82" s="106"/>
      <c r="B82" s="107" t="s">
        <v>138</v>
      </c>
      <c r="C82" s="119">
        <v>92304</v>
      </c>
      <c r="D82" s="120" t="s">
        <v>26</v>
      </c>
      <c r="E82" s="110" t="s">
        <v>146</v>
      </c>
      <c r="F82" s="453">
        <f>Výdaje!D603</f>
        <v>1495</v>
      </c>
      <c r="G82" s="326">
        <f>Výdaje!E603</f>
        <v>1977</v>
      </c>
      <c r="H82" s="271">
        <f t="shared" si="8"/>
        <v>482</v>
      </c>
      <c r="I82" s="311">
        <f>(G82/F82)-1</f>
        <v>0.32240802675585289</v>
      </c>
      <c r="J82" s="295"/>
      <c r="K82" s="295"/>
    </row>
    <row r="83" spans="1:11" x14ac:dyDescent="0.2">
      <c r="A83" s="106"/>
      <c r="B83" s="107" t="s">
        <v>138</v>
      </c>
      <c r="C83" s="119">
        <v>92305</v>
      </c>
      <c r="D83" s="120" t="s">
        <v>30</v>
      </c>
      <c r="E83" s="110" t="s">
        <v>147</v>
      </c>
      <c r="F83" s="453">
        <v>0</v>
      </c>
      <c r="G83" s="326">
        <f>Výdaje!E608</f>
        <v>9207</v>
      </c>
      <c r="H83" s="271">
        <f t="shared" si="8"/>
        <v>9207</v>
      </c>
      <c r="I83" s="311"/>
      <c r="J83" s="295"/>
      <c r="K83" s="295"/>
    </row>
    <row r="84" spans="1:11" x14ac:dyDescent="0.2">
      <c r="A84" s="106"/>
      <c r="B84" s="107" t="s">
        <v>138</v>
      </c>
      <c r="C84" s="119">
        <v>92306</v>
      </c>
      <c r="D84" s="120" t="s">
        <v>33</v>
      </c>
      <c r="E84" s="110" t="s">
        <v>356</v>
      </c>
      <c r="F84" s="453">
        <f>Výdaje!D611</f>
        <v>171080</v>
      </c>
      <c r="G84" s="326">
        <f>Výdaje!E611</f>
        <v>88496.5</v>
      </c>
      <c r="H84" s="271">
        <f t="shared" si="8"/>
        <v>-82583.5</v>
      </c>
      <c r="I84" s="311">
        <f>(G84/F84)-1</f>
        <v>-0.48271861117605797</v>
      </c>
      <c r="J84" s="295"/>
      <c r="K84" s="295"/>
    </row>
    <row r="85" spans="1:11" x14ac:dyDescent="0.2">
      <c r="A85" s="106"/>
      <c r="B85" s="107" t="s">
        <v>138</v>
      </c>
      <c r="C85" s="119">
        <v>92307</v>
      </c>
      <c r="D85" s="120" t="s">
        <v>34</v>
      </c>
      <c r="E85" s="110" t="s">
        <v>161</v>
      </c>
      <c r="F85" s="453">
        <f>Výdaje!D625</f>
        <v>3608.19</v>
      </c>
      <c r="G85" s="326">
        <f>Výdaje!E625</f>
        <v>0</v>
      </c>
      <c r="H85" s="271">
        <f t="shared" si="8"/>
        <v>-3608.19</v>
      </c>
      <c r="I85" s="311">
        <f>(G85/F85)-1</f>
        <v>-1</v>
      </c>
      <c r="J85" s="295"/>
      <c r="K85" s="295"/>
    </row>
    <row r="86" spans="1:11" x14ac:dyDescent="0.2">
      <c r="A86" s="106"/>
      <c r="B86" s="107" t="s">
        <v>138</v>
      </c>
      <c r="C86" s="119">
        <v>92308</v>
      </c>
      <c r="D86" s="120" t="s">
        <v>37</v>
      </c>
      <c r="E86" s="110" t="s">
        <v>149</v>
      </c>
      <c r="F86" s="453">
        <f>Výdaje!D632</f>
        <v>0</v>
      </c>
      <c r="G86" s="326">
        <f>Výdaje!E632</f>
        <v>0</v>
      </c>
      <c r="H86" s="271">
        <f t="shared" si="8"/>
        <v>0</v>
      </c>
      <c r="I86" s="311"/>
      <c r="J86" s="295"/>
      <c r="K86" s="295"/>
    </row>
    <row r="87" spans="1:11" x14ac:dyDescent="0.2">
      <c r="A87" s="106"/>
      <c r="B87" s="107" t="s">
        <v>138</v>
      </c>
      <c r="C87" s="119">
        <v>92309</v>
      </c>
      <c r="D87" s="120" t="s">
        <v>41</v>
      </c>
      <c r="E87" s="110" t="s">
        <v>150</v>
      </c>
      <c r="F87" s="453">
        <f>Výdaje!D634</f>
        <v>0</v>
      </c>
      <c r="G87" s="326">
        <f>Výdaje!E634</f>
        <v>0</v>
      </c>
      <c r="H87" s="271">
        <f t="shared" si="8"/>
        <v>0</v>
      </c>
      <c r="I87" s="311"/>
      <c r="J87" s="295"/>
      <c r="K87" s="295"/>
    </row>
    <row r="88" spans="1:11" x14ac:dyDescent="0.2">
      <c r="A88" s="106"/>
      <c r="B88" s="107" t="s">
        <v>138</v>
      </c>
      <c r="C88" s="108">
        <v>92314</v>
      </c>
      <c r="D88" s="109" t="s">
        <v>56</v>
      </c>
      <c r="E88" s="110" t="s">
        <v>217</v>
      </c>
      <c r="F88" s="453">
        <f>Výdaje!D638</f>
        <v>128087.25</v>
      </c>
      <c r="G88" s="326">
        <f>Výdaje!E638</f>
        <v>110408.78</v>
      </c>
      <c r="H88" s="271">
        <f t="shared" si="8"/>
        <v>-17678.47</v>
      </c>
      <c r="I88" s="311">
        <f t="shared" ref="I88:I100" si="9">(G88/F88)-1</f>
        <v>-0.13801896753970444</v>
      </c>
      <c r="J88" s="295"/>
      <c r="K88" s="295"/>
    </row>
    <row r="89" spans="1:11" ht="13.5" thickBot="1" x14ac:dyDescent="0.25">
      <c r="A89" s="146"/>
      <c r="B89" s="616" t="s">
        <v>138</v>
      </c>
      <c r="C89" s="617">
        <v>92321</v>
      </c>
      <c r="D89" s="618" t="s">
        <v>358</v>
      </c>
      <c r="E89" s="619" t="s">
        <v>357</v>
      </c>
      <c r="F89" s="456">
        <v>0</v>
      </c>
      <c r="G89" s="329">
        <v>400</v>
      </c>
      <c r="H89" s="271">
        <v>400</v>
      </c>
      <c r="I89" s="715"/>
      <c r="J89" s="295"/>
      <c r="K89" s="295"/>
    </row>
    <row r="90" spans="1:11" ht="13.5" thickBot="1" x14ac:dyDescent="0.25">
      <c r="A90" s="97" t="s">
        <v>137</v>
      </c>
      <c r="B90" s="98" t="s">
        <v>15</v>
      </c>
      <c r="C90" s="99">
        <v>924</v>
      </c>
      <c r="D90" s="85" t="s">
        <v>15</v>
      </c>
      <c r="E90" s="101" t="s">
        <v>162</v>
      </c>
      <c r="F90" s="558">
        <f>SUM(F91:F91)</f>
        <v>55275</v>
      </c>
      <c r="G90" s="323">
        <f>SUM(G91:G91)</f>
        <v>18000</v>
      </c>
      <c r="H90" s="214">
        <f t="shared" si="8"/>
        <v>-37275</v>
      </c>
      <c r="I90" s="307">
        <f t="shared" si="9"/>
        <v>-0.67435549525101757</v>
      </c>
      <c r="J90" s="295"/>
      <c r="K90" s="295"/>
    </row>
    <row r="91" spans="1:11" ht="13.5" thickBot="1" x14ac:dyDescent="0.25">
      <c r="A91" s="102"/>
      <c r="B91" s="103" t="s">
        <v>138</v>
      </c>
      <c r="C91" s="104">
        <v>92403</v>
      </c>
      <c r="D91" s="90" t="s">
        <v>22</v>
      </c>
      <c r="E91" s="105" t="s">
        <v>167</v>
      </c>
      <c r="F91" s="451">
        <f>Výdaje!D663</f>
        <v>55275</v>
      </c>
      <c r="G91" s="324">
        <f>Výdaje!E664</f>
        <v>18000</v>
      </c>
      <c r="H91" s="215"/>
      <c r="I91" s="314">
        <f t="shared" si="9"/>
        <v>-0.67435549525101757</v>
      </c>
      <c r="J91" s="295"/>
      <c r="K91" s="295"/>
    </row>
    <row r="92" spans="1:11" ht="13.5" thickBot="1" x14ac:dyDescent="0.25">
      <c r="A92" s="82" t="s">
        <v>137</v>
      </c>
      <c r="B92" s="83" t="s">
        <v>15</v>
      </c>
      <c r="C92" s="84">
        <v>925</v>
      </c>
      <c r="D92" s="85" t="s">
        <v>15</v>
      </c>
      <c r="E92" s="86" t="s">
        <v>163</v>
      </c>
      <c r="F92" s="558">
        <f>F93</f>
        <v>9428</v>
      </c>
      <c r="G92" s="323">
        <f>G93</f>
        <v>10445.700000000001</v>
      </c>
      <c r="H92" s="214">
        <f>G92-F92</f>
        <v>1017.7000000000007</v>
      </c>
      <c r="I92" s="307">
        <f t="shared" si="9"/>
        <v>0.10794442087399236</v>
      </c>
      <c r="J92" s="295"/>
      <c r="K92" s="295"/>
    </row>
    <row r="93" spans="1:11" ht="13.5" thickBot="1" x14ac:dyDescent="0.25">
      <c r="A93" s="92"/>
      <c r="B93" s="93" t="s">
        <v>138</v>
      </c>
      <c r="C93" s="94">
        <v>92515</v>
      </c>
      <c r="D93" s="95" t="s">
        <v>58</v>
      </c>
      <c r="E93" s="96" t="s">
        <v>143</v>
      </c>
      <c r="F93" s="452">
        <f>Výdaje!D671</f>
        <v>9428</v>
      </c>
      <c r="G93" s="325">
        <f>Výdaje!E671</f>
        <v>10445.700000000001</v>
      </c>
      <c r="H93" s="216"/>
      <c r="I93" s="310">
        <f t="shared" si="9"/>
        <v>0.10794442087399236</v>
      </c>
      <c r="J93" s="295"/>
      <c r="K93" s="295"/>
    </row>
    <row r="94" spans="1:11" ht="13.5" thickBot="1" x14ac:dyDescent="0.25">
      <c r="A94" s="82" t="s">
        <v>137</v>
      </c>
      <c r="B94" s="83" t="s">
        <v>15</v>
      </c>
      <c r="C94" s="84">
        <v>931</v>
      </c>
      <c r="D94" s="85" t="s">
        <v>15</v>
      </c>
      <c r="E94" s="86" t="s">
        <v>184</v>
      </c>
      <c r="F94" s="558">
        <f>F95</f>
        <v>10000</v>
      </c>
      <c r="G94" s="323">
        <f>G95</f>
        <v>10000</v>
      </c>
      <c r="H94" s="214">
        <f>G94-F94</f>
        <v>0</v>
      </c>
      <c r="I94" s="307">
        <f t="shared" si="9"/>
        <v>0</v>
      </c>
      <c r="J94" s="295"/>
      <c r="K94" s="295"/>
    </row>
    <row r="95" spans="1:11" ht="13.5" thickBot="1" x14ac:dyDescent="0.25">
      <c r="A95" s="87"/>
      <c r="B95" s="88" t="s">
        <v>138</v>
      </c>
      <c r="C95" s="89">
        <v>93101</v>
      </c>
      <c r="D95" s="90" t="s">
        <v>13</v>
      </c>
      <c r="E95" s="118" t="s">
        <v>142</v>
      </c>
      <c r="F95" s="451">
        <f>Výdaje!D683</f>
        <v>10000</v>
      </c>
      <c r="G95" s="324">
        <f>Výdaje!E683</f>
        <v>10000</v>
      </c>
      <c r="H95" s="215"/>
      <c r="I95" s="314">
        <f t="shared" si="9"/>
        <v>0</v>
      </c>
      <c r="J95" s="295"/>
      <c r="K95" s="295"/>
    </row>
    <row r="96" spans="1:11" ht="13.5" thickBot="1" x14ac:dyDescent="0.25">
      <c r="A96" s="82" t="s">
        <v>137</v>
      </c>
      <c r="B96" s="83" t="s">
        <v>15</v>
      </c>
      <c r="C96" s="84">
        <v>932</v>
      </c>
      <c r="D96" s="85" t="s">
        <v>15</v>
      </c>
      <c r="E96" s="86" t="s">
        <v>164</v>
      </c>
      <c r="F96" s="558">
        <f>F97</f>
        <v>28820</v>
      </c>
      <c r="G96" s="323">
        <f>G97</f>
        <v>25000</v>
      </c>
      <c r="H96" s="214">
        <f>G96-F96</f>
        <v>-3820</v>
      </c>
      <c r="I96" s="307">
        <f t="shared" si="9"/>
        <v>-0.13254684247050663</v>
      </c>
      <c r="J96" s="295"/>
      <c r="K96" s="295"/>
    </row>
    <row r="97" spans="1:11" ht="13.5" thickBot="1" x14ac:dyDescent="0.25">
      <c r="A97" s="87"/>
      <c r="B97" s="88" t="s">
        <v>138</v>
      </c>
      <c r="C97" s="89">
        <v>93208</v>
      </c>
      <c r="D97" s="90" t="s">
        <v>37</v>
      </c>
      <c r="E97" s="110" t="s">
        <v>149</v>
      </c>
      <c r="F97" s="451">
        <f>Výdaje!D684</f>
        <v>28820</v>
      </c>
      <c r="G97" s="324">
        <f>Výdaje!E684</f>
        <v>25000</v>
      </c>
      <c r="H97" s="215"/>
      <c r="I97" s="314">
        <f t="shared" si="9"/>
        <v>-0.13254684247050663</v>
      </c>
      <c r="K97" s="295"/>
    </row>
    <row r="98" spans="1:11" ht="13.5" thickBot="1" x14ac:dyDescent="0.25">
      <c r="A98" s="82" t="s">
        <v>137</v>
      </c>
      <c r="B98" s="83" t="s">
        <v>15</v>
      </c>
      <c r="C98" s="84">
        <v>934</v>
      </c>
      <c r="D98" s="85" t="s">
        <v>15</v>
      </c>
      <c r="E98" s="86" t="s">
        <v>185</v>
      </c>
      <c r="F98" s="558">
        <f>F99</f>
        <v>2000</v>
      </c>
      <c r="G98" s="323">
        <f>G99</f>
        <v>2000</v>
      </c>
      <c r="H98" s="214">
        <f>G98-F98</f>
        <v>0</v>
      </c>
      <c r="I98" s="307">
        <f t="shared" si="9"/>
        <v>0</v>
      </c>
      <c r="J98" s="301"/>
    </row>
    <row r="99" spans="1:11" ht="13.5" thickBot="1" x14ac:dyDescent="0.25">
      <c r="A99" s="92"/>
      <c r="B99" s="93" t="s">
        <v>138</v>
      </c>
      <c r="C99" s="94">
        <v>93408</v>
      </c>
      <c r="D99" s="95" t="s">
        <v>37</v>
      </c>
      <c r="E99" s="110" t="s">
        <v>149</v>
      </c>
      <c r="F99" s="452">
        <f>Výdaje!D691</f>
        <v>2000</v>
      </c>
      <c r="G99" s="325">
        <f>Výdaje!E691</f>
        <v>2000</v>
      </c>
      <c r="H99" s="216"/>
      <c r="I99" s="310">
        <f t="shared" si="9"/>
        <v>0</v>
      </c>
    </row>
    <row r="100" spans="1:11" ht="13.5" thickBot="1" x14ac:dyDescent="0.25">
      <c r="A100" s="82" t="s">
        <v>137</v>
      </c>
      <c r="B100" s="83" t="s">
        <v>15</v>
      </c>
      <c r="C100" s="84">
        <v>926</v>
      </c>
      <c r="D100" s="85" t="s">
        <v>15</v>
      </c>
      <c r="E100" s="86" t="s">
        <v>187</v>
      </c>
      <c r="F100" s="558">
        <f>SUM(F101:F109)</f>
        <v>110820</v>
      </c>
      <c r="G100" s="323">
        <f>SUM(G101:G109)</f>
        <v>111450</v>
      </c>
      <c r="H100" s="214">
        <f>G100-F100</f>
        <v>630</v>
      </c>
      <c r="I100" s="307">
        <f t="shared" si="9"/>
        <v>5.684894423389375E-3</v>
      </c>
    </row>
    <row r="101" spans="1:11" x14ac:dyDescent="0.2">
      <c r="A101" s="114"/>
      <c r="B101" s="115" t="s">
        <v>138</v>
      </c>
      <c r="C101" s="144" t="s">
        <v>186</v>
      </c>
      <c r="D101" s="145" t="s">
        <v>15</v>
      </c>
      <c r="E101" s="118" t="s">
        <v>196</v>
      </c>
      <c r="F101" s="455">
        <f>Výdaje!D681</f>
        <v>0</v>
      </c>
      <c r="G101" s="328">
        <v>0</v>
      </c>
      <c r="H101" s="218"/>
      <c r="I101" s="315"/>
    </row>
    <row r="102" spans="1:11" x14ac:dyDescent="0.2">
      <c r="A102" s="114"/>
      <c r="B102" s="115" t="s">
        <v>138</v>
      </c>
      <c r="C102" s="144">
        <v>92601</v>
      </c>
      <c r="D102" s="145" t="s">
        <v>13</v>
      </c>
      <c r="E102" s="118" t="s">
        <v>142</v>
      </c>
      <c r="F102" s="455">
        <f>Výdaje!D673</f>
        <v>14800</v>
      </c>
      <c r="G102" s="328">
        <f>Výdaje!E673</f>
        <v>15000</v>
      </c>
      <c r="H102" s="218"/>
      <c r="I102" s="315"/>
    </row>
    <row r="103" spans="1:11" x14ac:dyDescent="0.2">
      <c r="A103" s="106"/>
      <c r="B103" s="107" t="s">
        <v>138</v>
      </c>
      <c r="C103" s="119">
        <v>92602</v>
      </c>
      <c r="D103" s="120" t="s">
        <v>20</v>
      </c>
      <c r="E103" s="110" t="s">
        <v>153</v>
      </c>
      <c r="F103" s="453">
        <f>Výdaje!D674</f>
        <v>32220</v>
      </c>
      <c r="G103" s="326">
        <f>Výdaje!E674</f>
        <v>32650</v>
      </c>
      <c r="H103" s="217"/>
      <c r="I103" s="313"/>
    </row>
    <row r="104" spans="1:11" s="122" customFormat="1" x14ac:dyDescent="0.2">
      <c r="A104" s="106"/>
      <c r="B104" s="107" t="s">
        <v>138</v>
      </c>
      <c r="C104" s="119">
        <v>92604</v>
      </c>
      <c r="D104" s="120" t="s">
        <v>26</v>
      </c>
      <c r="E104" s="110" t="s">
        <v>146</v>
      </c>
      <c r="F104" s="453">
        <f>Výdaje!D675</f>
        <v>23980</v>
      </c>
      <c r="G104" s="326">
        <f>Výdaje!E675</f>
        <v>23980</v>
      </c>
      <c r="H104" s="217"/>
      <c r="I104" s="313"/>
      <c r="K104" s="77"/>
    </row>
    <row r="105" spans="1:11" x14ac:dyDescent="0.2">
      <c r="A105" s="106"/>
      <c r="B105" s="107" t="s">
        <v>138</v>
      </c>
      <c r="C105" s="119">
        <v>92605</v>
      </c>
      <c r="D105" s="120" t="s">
        <v>30</v>
      </c>
      <c r="E105" s="110" t="s">
        <v>147</v>
      </c>
      <c r="F105" s="453">
        <f>Výdaje!D676</f>
        <v>1000</v>
      </c>
      <c r="G105" s="326">
        <f>Výdaje!E676</f>
        <v>1000</v>
      </c>
      <c r="H105" s="217"/>
      <c r="I105" s="313"/>
      <c r="K105" s="122"/>
    </row>
    <row r="106" spans="1:11" s="122" customFormat="1" x14ac:dyDescent="0.2">
      <c r="A106" s="106"/>
      <c r="B106" s="107" t="s">
        <v>138</v>
      </c>
      <c r="C106" s="119">
        <v>92606</v>
      </c>
      <c r="D106" s="120" t="s">
        <v>33</v>
      </c>
      <c r="E106" s="110" t="s">
        <v>356</v>
      </c>
      <c r="F106" s="453">
        <f>Výdaje!D677</f>
        <v>6600</v>
      </c>
      <c r="G106" s="326">
        <f>Výdaje!E677</f>
        <v>6600</v>
      </c>
      <c r="H106" s="217"/>
      <c r="I106" s="313"/>
      <c r="J106" s="273"/>
      <c r="K106" s="77"/>
    </row>
    <row r="107" spans="1:11" x14ac:dyDescent="0.2">
      <c r="A107" s="106"/>
      <c r="B107" s="107" t="s">
        <v>138</v>
      </c>
      <c r="C107" s="119">
        <v>92607</v>
      </c>
      <c r="D107" s="120" t="s">
        <v>34</v>
      </c>
      <c r="E107" s="110" t="s">
        <v>161</v>
      </c>
      <c r="F107" s="453">
        <f>Výdaje!D678</f>
        <v>15000</v>
      </c>
      <c r="G107" s="326">
        <f>Výdaje!E678</f>
        <v>15000</v>
      </c>
      <c r="H107" s="217"/>
      <c r="I107" s="313"/>
      <c r="K107" s="122"/>
    </row>
    <row r="108" spans="1:11" s="122" customFormat="1" x14ac:dyDescent="0.2">
      <c r="A108" s="106"/>
      <c r="B108" s="107" t="s">
        <v>138</v>
      </c>
      <c r="C108" s="119">
        <v>92608</v>
      </c>
      <c r="D108" s="120" t="s">
        <v>37</v>
      </c>
      <c r="E108" s="110" t="s">
        <v>149</v>
      </c>
      <c r="F108" s="453">
        <f>Výdaje!D679</f>
        <v>15320</v>
      </c>
      <c r="G108" s="326">
        <f>Výdaje!E679</f>
        <v>15320</v>
      </c>
      <c r="H108" s="217"/>
      <c r="I108" s="313"/>
      <c r="K108" s="77"/>
    </row>
    <row r="109" spans="1:11" ht="13.5" thickBot="1" x14ac:dyDescent="0.25">
      <c r="A109" s="106"/>
      <c r="B109" s="107" t="s">
        <v>138</v>
      </c>
      <c r="C109" s="119">
        <v>92609</v>
      </c>
      <c r="D109" s="120" t="s">
        <v>41</v>
      </c>
      <c r="E109" s="110" t="s">
        <v>150</v>
      </c>
      <c r="F109" s="453">
        <f>Výdaje!D680</f>
        <v>1900</v>
      </c>
      <c r="G109" s="326">
        <f>Výdaje!E680</f>
        <v>1900</v>
      </c>
      <c r="H109" s="217"/>
      <c r="I109" s="313"/>
      <c r="K109" s="273"/>
    </row>
    <row r="110" spans="1:11" ht="24.75" thickBot="1" x14ac:dyDescent="0.25">
      <c r="A110" s="121" t="s">
        <v>137</v>
      </c>
      <c r="B110" s="759" t="s">
        <v>165</v>
      </c>
      <c r="C110" s="760"/>
      <c r="D110" s="760"/>
      <c r="E110" s="760"/>
      <c r="F110" s="143">
        <f>F5+F8+F10+F17+F27+F50+F60+F73+F78+F90+F92+F94+F96+F98+F100+F45</f>
        <v>3886424.122</v>
      </c>
      <c r="G110" s="143">
        <f>G5+G8+G10+G17+G27+G50+G60+G73+G78+G90+G92+G94+G96+G98+G100+G45</f>
        <v>4927593.4000000004</v>
      </c>
      <c r="H110" s="143">
        <f>H5+H8+H10+H17+H27+H50+H60+H73+H78+H90+H92+H94+H96+H98+H100+H45</f>
        <v>1041169.2779999997</v>
      </c>
      <c r="I110" s="316">
        <f>(G110/F110)-1</f>
        <v>0.26789903657354874</v>
      </c>
    </row>
    <row r="111" spans="1:11" x14ac:dyDescent="0.2">
      <c r="A111" s="598"/>
      <c r="B111" s="599"/>
      <c r="C111" s="599"/>
      <c r="D111" s="599"/>
      <c r="E111" s="599"/>
      <c r="F111" s="142"/>
      <c r="G111" s="142"/>
      <c r="H111" s="142"/>
      <c r="I111" s="600"/>
    </row>
    <row r="112" spans="1:11" ht="13.5" thickBot="1" x14ac:dyDescent="0.25">
      <c r="F112" s="601"/>
      <c r="G112" s="602"/>
      <c r="I112" s="304"/>
    </row>
    <row r="113" spans="1:9" ht="24.75" thickBot="1" x14ac:dyDescent="0.25">
      <c r="A113" s="123" t="s">
        <v>137</v>
      </c>
      <c r="B113" s="761" t="s">
        <v>738</v>
      </c>
      <c r="C113" s="762"/>
      <c r="D113" s="762"/>
      <c r="E113" s="762"/>
      <c r="F113" s="124">
        <f>'Bilance Příjmů a Výdajů, saldo'!E17</f>
        <v>3886424.1199999996</v>
      </c>
      <c r="G113" s="124">
        <f>'Bilance Příjmů a Výdajů, saldo'!F17</f>
        <v>4927593.4000000004</v>
      </c>
      <c r="H113" s="253" t="s">
        <v>15</v>
      </c>
      <c r="I113" s="305"/>
    </row>
    <row r="114" spans="1:9" ht="13.5" thickBot="1" x14ac:dyDescent="0.25">
      <c r="F114" s="170"/>
      <c r="I114" s="304"/>
    </row>
    <row r="115" spans="1:9" ht="24.75" thickBot="1" x14ac:dyDescent="0.25">
      <c r="A115" s="125" t="s">
        <v>137</v>
      </c>
      <c r="B115" s="763" t="s">
        <v>166</v>
      </c>
      <c r="C115" s="764"/>
      <c r="D115" s="764"/>
      <c r="E115" s="764"/>
      <c r="F115" s="330">
        <f>F113-F110</f>
        <v>-2.0000003278255463E-3</v>
      </c>
      <c r="G115" s="614">
        <f>G113-G110</f>
        <v>0</v>
      </c>
      <c r="H115" s="254" t="s">
        <v>15</v>
      </c>
      <c r="I115" s="305"/>
    </row>
    <row r="118" spans="1:9" x14ac:dyDescent="0.2">
      <c r="E118" s="170"/>
    </row>
  </sheetData>
  <mergeCells count="4">
    <mergeCell ref="B110:E110"/>
    <mergeCell ref="B113:E113"/>
    <mergeCell ref="B115:E115"/>
    <mergeCell ref="A2:I2"/>
  </mergeCells>
  <printOptions horizontalCentered="1"/>
  <pageMargins left="7.874015748031496E-2" right="7.874015748031496E-2" top="0.19685039370078741" bottom="0.39370078740157483" header="0.31496062992125984" footer="0.31496062992125984"/>
  <pageSetup paperSize="9" scale="94" orientation="portrait" r:id="rId1"/>
  <headerFooter alignWithMargins="0"/>
  <rowBreaks count="1" manualBreakCount="1">
    <brk id="59" max="16383" man="1"/>
  </rowBreaks>
  <ignoredErrors>
    <ignoredError sqref="G93:G97" formula="1"/>
    <ignoredError sqref="D90:F92 D99:F109 D93:E98 D6:F24 D25 D26:F77 D79:F88 D78:E78 D89" numberStoredAsText="1"/>
    <ignoredError sqref="F93:F98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00"/>
  </sheetPr>
  <dimension ref="A1:S698"/>
  <sheetViews>
    <sheetView zoomScaleNormal="100" zoomScaleSheetLayoutView="75" workbookViewId="0">
      <pane ySplit="8" topLeftCell="A674" activePane="bottomLeft" state="frozen"/>
      <selection pane="bottomLeft" activeCell="K682" sqref="K682:K683"/>
    </sheetView>
  </sheetViews>
  <sheetFormatPr defaultColWidth="9.140625" defaultRowHeight="11.25" x14ac:dyDescent="0.2"/>
  <cols>
    <col min="1" max="1" width="4.28515625" style="37" customWidth="1"/>
    <col min="2" max="2" width="4" style="38" customWidth="1"/>
    <col min="3" max="3" width="52.28515625" style="39" customWidth="1"/>
    <col min="4" max="4" width="10" style="40" customWidth="1"/>
    <col min="5" max="5" width="10" style="41" customWidth="1"/>
    <col min="6" max="8" width="10" style="40" customWidth="1"/>
    <col min="9" max="9" width="11.5703125" style="233" customWidth="1"/>
    <col min="10" max="10" width="9.5703125" style="232" customWidth="1"/>
    <col min="11" max="11" width="11.7109375" style="39" bestFit="1" customWidth="1"/>
    <col min="12" max="13" width="10.5703125" style="39" bestFit="1" customWidth="1"/>
    <col min="14" max="18" width="9.140625" style="39"/>
    <col min="19" max="19" width="12" style="39" bestFit="1" customWidth="1"/>
    <col min="20" max="16384" width="9.140625" style="39"/>
  </cols>
  <sheetData>
    <row r="1" spans="1:19" ht="12" x14ac:dyDescent="0.2">
      <c r="H1" s="728" t="s">
        <v>754</v>
      </c>
    </row>
    <row r="2" spans="1:19" ht="18" x14ac:dyDescent="0.25">
      <c r="A2" s="735" t="s">
        <v>562</v>
      </c>
      <c r="B2" s="735"/>
      <c r="C2" s="735"/>
      <c r="D2" s="735"/>
      <c r="E2" s="735"/>
      <c r="F2" s="735"/>
      <c r="G2" s="735"/>
      <c r="H2" s="735"/>
      <c r="J2" s="289"/>
    </row>
    <row r="3" spans="1:19" x14ac:dyDescent="0.2">
      <c r="A3" s="42"/>
      <c r="C3" s="43"/>
      <c r="D3" s="44"/>
      <c r="E3" s="45"/>
      <c r="F3" s="44"/>
      <c r="G3" s="44"/>
      <c r="H3" s="44"/>
    </row>
    <row r="4" spans="1:19" ht="15.75" x14ac:dyDescent="0.25">
      <c r="A4" s="766" t="s">
        <v>705</v>
      </c>
      <c r="B4" s="766"/>
      <c r="C4" s="766"/>
      <c r="D4" s="766"/>
      <c r="E4" s="766"/>
      <c r="F4" s="766"/>
      <c r="G4" s="766"/>
      <c r="H4" s="766"/>
    </row>
    <row r="5" spans="1:19" ht="15.75" x14ac:dyDescent="0.25">
      <c r="C5" s="46"/>
      <c r="D5" s="44"/>
      <c r="E5" s="45"/>
      <c r="F5" s="44"/>
      <c r="G5" s="44"/>
      <c r="H5" s="44"/>
    </row>
    <row r="6" spans="1:19" ht="15.75" x14ac:dyDescent="0.25">
      <c r="A6" s="767" t="s">
        <v>81</v>
      </c>
      <c r="B6" s="767"/>
      <c r="C6" s="767"/>
      <c r="D6" s="767"/>
      <c r="E6" s="767"/>
      <c r="F6" s="767"/>
      <c r="G6" s="767"/>
      <c r="H6" s="767"/>
    </row>
    <row r="7" spans="1:19" x14ac:dyDescent="0.2">
      <c r="A7" s="42"/>
      <c r="C7" s="42"/>
      <c r="D7" s="47"/>
      <c r="E7" s="48"/>
      <c r="F7" s="47"/>
      <c r="G7" s="47"/>
      <c r="H7" s="5" t="s">
        <v>2</v>
      </c>
    </row>
    <row r="8" spans="1:19" s="40" customFormat="1" x14ac:dyDescent="0.2">
      <c r="A8" s="343" t="s">
        <v>82</v>
      </c>
      <c r="B8" s="344" t="s">
        <v>9</v>
      </c>
      <c r="C8" s="671" t="s">
        <v>83</v>
      </c>
      <c r="D8" s="436" t="s">
        <v>564</v>
      </c>
      <c r="E8" s="435" t="s">
        <v>311</v>
      </c>
      <c r="F8" s="138" t="s">
        <v>338</v>
      </c>
      <c r="G8" s="138" t="s">
        <v>353</v>
      </c>
      <c r="H8" s="138" t="s">
        <v>565</v>
      </c>
      <c r="I8" s="234"/>
      <c r="J8" s="232"/>
    </row>
    <row r="9" spans="1:19" s="40" customFormat="1" x14ac:dyDescent="0.2">
      <c r="A9" s="345">
        <v>910</v>
      </c>
      <c r="B9" s="345" t="s">
        <v>15</v>
      </c>
      <c r="C9" s="347" t="s">
        <v>84</v>
      </c>
      <c r="D9" s="672">
        <v>37014.67</v>
      </c>
      <c r="E9" s="672">
        <v>41449.39</v>
      </c>
      <c r="F9" s="672">
        <v>44628.231350000002</v>
      </c>
      <c r="G9" s="672">
        <v>43828.517917500008</v>
      </c>
      <c r="H9" s="672">
        <v>45514.068813375008</v>
      </c>
      <c r="I9" s="489"/>
      <c r="J9" s="232"/>
    </row>
    <row r="10" spans="1:19" s="40" customFormat="1" x14ac:dyDescent="0.2">
      <c r="A10" s="487">
        <v>910</v>
      </c>
      <c r="B10" s="490" t="s">
        <v>13</v>
      </c>
      <c r="C10" s="349" t="s">
        <v>85</v>
      </c>
      <c r="D10" s="350">
        <v>4894.8</v>
      </c>
      <c r="E10" s="350">
        <v>4894.8</v>
      </c>
      <c r="F10" s="350">
        <v>4944.8</v>
      </c>
      <c r="G10" s="350">
        <v>4894.8</v>
      </c>
      <c r="H10" s="350">
        <v>4894.8</v>
      </c>
      <c r="I10" s="234"/>
      <c r="J10" s="232"/>
    </row>
    <row r="11" spans="1:19" s="40" customFormat="1" x14ac:dyDescent="0.2">
      <c r="A11" s="487">
        <v>910</v>
      </c>
      <c r="B11" s="490"/>
      <c r="C11" s="351" t="s">
        <v>86</v>
      </c>
      <c r="D11" s="352">
        <v>3142.7999999999997</v>
      </c>
      <c r="E11" s="147">
        <v>3142.7999999999997</v>
      </c>
      <c r="F11" s="73">
        <v>3142.7999999999997</v>
      </c>
      <c r="G11" s="73">
        <v>3142.7999999999997</v>
      </c>
      <c r="H11" s="73">
        <v>3142.7999999999997</v>
      </c>
      <c r="I11" s="650"/>
      <c r="J11" s="650"/>
      <c r="K11" s="650"/>
      <c r="L11" s="650"/>
      <c r="M11" s="650"/>
    </row>
    <row r="12" spans="1:19" x14ac:dyDescent="0.2">
      <c r="A12" s="487">
        <v>910</v>
      </c>
      <c r="B12" s="490"/>
      <c r="C12" s="395" t="s">
        <v>87</v>
      </c>
      <c r="D12" s="353">
        <v>1752.0000000000005</v>
      </c>
      <c r="E12" s="141">
        <v>1752.0000000000005</v>
      </c>
      <c r="F12" s="128">
        <v>1802.0000000000005</v>
      </c>
      <c r="G12" s="128">
        <v>1752.0000000000005</v>
      </c>
      <c r="H12" s="128">
        <v>1752.0000000000005</v>
      </c>
      <c r="I12" s="651"/>
      <c r="J12" s="651"/>
      <c r="K12" s="651"/>
      <c r="L12" s="651"/>
    </row>
    <row r="13" spans="1:19" s="49" customFormat="1" ht="12.75" x14ac:dyDescent="0.2">
      <c r="A13" s="487">
        <v>910</v>
      </c>
      <c r="B13" s="488" t="s">
        <v>58</v>
      </c>
      <c r="C13" s="396" t="s">
        <v>88</v>
      </c>
      <c r="D13" s="354">
        <v>32119.87</v>
      </c>
      <c r="E13" s="354">
        <v>36554.589999999997</v>
      </c>
      <c r="F13" s="354">
        <v>39683.431349999999</v>
      </c>
      <c r="G13" s="354">
        <v>38933.717917500006</v>
      </c>
      <c r="H13" s="354">
        <v>40619.268813375005</v>
      </c>
      <c r="I13" s="651"/>
      <c r="J13" s="232"/>
    </row>
    <row r="14" spans="1:19" s="49" customFormat="1" ht="12.75" x14ac:dyDescent="0.2">
      <c r="A14" s="487">
        <v>910</v>
      </c>
      <c r="B14" s="488"/>
      <c r="C14" s="395" t="s">
        <v>89</v>
      </c>
      <c r="D14" s="434">
        <v>28115.87</v>
      </c>
      <c r="E14" s="147">
        <v>30525.59</v>
      </c>
      <c r="F14" s="73">
        <v>32454.431349999999</v>
      </c>
      <c r="G14" s="73">
        <v>34059.717917500006</v>
      </c>
      <c r="H14" s="73">
        <v>35745.268813375005</v>
      </c>
      <c r="I14" s="489"/>
      <c r="J14" s="489"/>
      <c r="K14" s="489"/>
      <c r="L14" s="489"/>
      <c r="M14" s="489"/>
    </row>
    <row r="15" spans="1:19" s="49" customFormat="1" ht="12.75" x14ac:dyDescent="0.2">
      <c r="A15" s="487">
        <v>910</v>
      </c>
      <c r="B15" s="488"/>
      <c r="C15" s="395" t="s">
        <v>90</v>
      </c>
      <c r="D15" s="352">
        <v>4004</v>
      </c>
      <c r="E15" s="147">
        <v>6029</v>
      </c>
      <c r="F15" s="73">
        <v>7229</v>
      </c>
      <c r="G15" s="73">
        <v>4874</v>
      </c>
      <c r="H15" s="73">
        <v>4874</v>
      </c>
      <c r="I15" s="233"/>
      <c r="J15" s="232"/>
      <c r="S15" s="331"/>
    </row>
    <row r="16" spans="1:19" s="49" customFormat="1" ht="12.75" x14ac:dyDescent="0.2">
      <c r="A16" s="397">
        <v>911</v>
      </c>
      <c r="B16" s="397" t="s">
        <v>15</v>
      </c>
      <c r="C16" s="399" t="s">
        <v>91</v>
      </c>
      <c r="D16" s="348">
        <v>343886.78</v>
      </c>
      <c r="E16" s="348">
        <v>388400</v>
      </c>
      <c r="F16" s="348">
        <v>401460.3395</v>
      </c>
      <c r="G16" s="348">
        <v>419986.75982000004</v>
      </c>
      <c r="H16" s="348">
        <v>437767.99848000007</v>
      </c>
      <c r="I16" s="516"/>
      <c r="J16" s="232"/>
      <c r="S16" s="263"/>
    </row>
    <row r="17" spans="1:14" s="49" customFormat="1" ht="12.75" x14ac:dyDescent="0.2">
      <c r="A17" s="487">
        <v>911</v>
      </c>
      <c r="B17" s="488" t="s">
        <v>58</v>
      </c>
      <c r="C17" s="400" t="s">
        <v>88</v>
      </c>
      <c r="D17" s="350">
        <v>343886.78</v>
      </c>
      <c r="E17" s="350">
        <v>388400</v>
      </c>
      <c r="F17" s="350">
        <v>401460.3395</v>
      </c>
      <c r="G17" s="350">
        <v>419986.75982000004</v>
      </c>
      <c r="H17" s="350">
        <v>437767.99848000007</v>
      </c>
      <c r="I17" s="489"/>
      <c r="J17" s="489"/>
      <c r="K17" s="489"/>
      <c r="L17" s="489"/>
      <c r="M17" s="233"/>
    </row>
    <row r="18" spans="1:14" s="49" customFormat="1" ht="12.75" x14ac:dyDescent="0.2">
      <c r="A18" s="487">
        <v>911</v>
      </c>
      <c r="B18" s="488"/>
      <c r="C18" s="395" t="s">
        <v>92</v>
      </c>
      <c r="D18" s="353">
        <v>298039.78000000003</v>
      </c>
      <c r="E18" s="141">
        <v>325904</v>
      </c>
      <c r="F18" s="128">
        <v>339129.3395</v>
      </c>
      <c r="G18" s="128">
        <v>355825.75982000004</v>
      </c>
      <c r="H18" s="128">
        <v>373356.99848000007</v>
      </c>
      <c r="I18" s="489"/>
      <c r="J18" s="489"/>
      <c r="K18" s="489"/>
      <c r="L18" s="489"/>
      <c r="M18" s="489"/>
    </row>
    <row r="19" spans="1:14" s="49" customFormat="1" ht="12.75" x14ac:dyDescent="0.2">
      <c r="A19" s="487">
        <v>911</v>
      </c>
      <c r="B19" s="488"/>
      <c r="C19" s="395" t="s">
        <v>93</v>
      </c>
      <c r="D19" s="353">
        <v>45847</v>
      </c>
      <c r="E19" s="141">
        <v>62496</v>
      </c>
      <c r="F19" s="128">
        <v>62331</v>
      </c>
      <c r="G19" s="128">
        <v>64161</v>
      </c>
      <c r="H19" s="128">
        <v>64411</v>
      </c>
      <c r="I19" s="489"/>
      <c r="J19" s="652"/>
      <c r="K19" s="291"/>
      <c r="L19" s="263"/>
      <c r="M19" s="263"/>
    </row>
    <row r="20" spans="1:14" s="49" customFormat="1" ht="12.75" x14ac:dyDescent="0.2">
      <c r="A20" s="397">
        <v>913</v>
      </c>
      <c r="B20" s="397" t="s">
        <v>15</v>
      </c>
      <c r="C20" s="399" t="s">
        <v>94</v>
      </c>
      <c r="D20" s="348">
        <v>1276840.8119999999</v>
      </c>
      <c r="E20" s="348">
        <v>1835692.5899999999</v>
      </c>
      <c r="F20" s="348">
        <v>1726097.3849999998</v>
      </c>
      <c r="G20" s="348">
        <v>1772336.8773720001</v>
      </c>
      <c r="H20" s="348">
        <v>1820145.6596300402</v>
      </c>
      <c r="J20" s="622"/>
      <c r="K20" s="622"/>
      <c r="L20" s="622"/>
      <c r="M20" s="622"/>
      <c r="N20" s="622"/>
    </row>
    <row r="21" spans="1:14" s="49" customFormat="1" ht="12.75" x14ac:dyDescent="0.2">
      <c r="A21" s="487">
        <v>913</v>
      </c>
      <c r="B21" s="491" t="s">
        <v>26</v>
      </c>
      <c r="C21" s="400" t="s">
        <v>95</v>
      </c>
      <c r="D21" s="350">
        <v>300362.7</v>
      </c>
      <c r="E21" s="350">
        <v>494043.76</v>
      </c>
      <c r="F21" s="350">
        <v>481791.21279999998</v>
      </c>
      <c r="G21" s="350">
        <v>489098.65368400002</v>
      </c>
      <c r="H21" s="350">
        <v>496625.31779452006</v>
      </c>
      <c r="J21" s="622"/>
      <c r="K21" s="622"/>
      <c r="L21" s="622"/>
      <c r="M21" s="622"/>
    </row>
    <row r="22" spans="1:14" s="49" customFormat="1" ht="12.75" x14ac:dyDescent="0.2">
      <c r="A22" s="487">
        <v>913</v>
      </c>
      <c r="B22" s="491"/>
      <c r="C22" s="358" t="s">
        <v>707</v>
      </c>
      <c r="D22" s="700">
        <v>26500</v>
      </c>
      <c r="E22" s="701">
        <v>81500</v>
      </c>
      <c r="F22" s="387">
        <v>73350</v>
      </c>
      <c r="G22" s="387">
        <v>73350</v>
      </c>
      <c r="H22" s="387">
        <v>73350</v>
      </c>
      <c r="J22" s="622"/>
      <c r="K22" s="622"/>
      <c r="L22" s="622"/>
      <c r="M22" s="622"/>
    </row>
    <row r="23" spans="1:14" s="49" customFormat="1" ht="12.75" x14ac:dyDescent="0.2">
      <c r="A23" s="487">
        <v>913</v>
      </c>
      <c r="B23" s="491"/>
      <c r="C23" s="693" t="s">
        <v>708</v>
      </c>
      <c r="D23" s="700">
        <v>22000</v>
      </c>
      <c r="E23" s="701">
        <v>130000</v>
      </c>
      <c r="F23" s="387">
        <v>117000</v>
      </c>
      <c r="G23" s="387">
        <v>117000</v>
      </c>
      <c r="H23" s="387">
        <v>117000</v>
      </c>
      <c r="J23" s="622"/>
      <c r="K23" s="622"/>
      <c r="L23" s="622"/>
      <c r="M23" s="622"/>
    </row>
    <row r="24" spans="1:14" s="49" customFormat="1" ht="12.75" x14ac:dyDescent="0.2">
      <c r="A24" s="487">
        <v>913</v>
      </c>
      <c r="B24" s="491"/>
      <c r="C24" s="693" t="s">
        <v>709</v>
      </c>
      <c r="D24" s="700">
        <v>17000</v>
      </c>
      <c r="E24" s="701">
        <v>36057</v>
      </c>
      <c r="F24" s="387">
        <v>37859.85</v>
      </c>
      <c r="G24" s="387">
        <v>37859.85</v>
      </c>
      <c r="H24" s="387">
        <v>37859.85</v>
      </c>
      <c r="J24" s="622"/>
      <c r="K24" s="622"/>
      <c r="L24" s="622"/>
      <c r="M24" s="622"/>
    </row>
    <row r="25" spans="1:14" s="49" customFormat="1" ht="12.75" x14ac:dyDescent="0.2">
      <c r="A25" s="487">
        <v>913</v>
      </c>
      <c r="B25" s="491"/>
      <c r="C25" s="72" t="s">
        <v>710</v>
      </c>
      <c r="D25" s="386">
        <v>222573.25</v>
      </c>
      <c r="E25" s="243">
        <v>236486.76</v>
      </c>
      <c r="F25" s="377">
        <v>243581.3628</v>
      </c>
      <c r="G25" s="377">
        <v>250888.80368400001</v>
      </c>
      <c r="H25" s="377">
        <v>258415.46779452002</v>
      </c>
      <c r="J25" s="622"/>
      <c r="K25" s="622"/>
      <c r="L25" s="622"/>
      <c r="M25" s="622"/>
    </row>
    <row r="26" spans="1:14" s="49" customFormat="1" ht="12.75" x14ac:dyDescent="0.2">
      <c r="A26" s="487">
        <v>913</v>
      </c>
      <c r="B26" s="491"/>
      <c r="C26" s="153" t="s">
        <v>711</v>
      </c>
      <c r="D26" s="386">
        <v>12289.45</v>
      </c>
      <c r="E26" s="243">
        <v>10000</v>
      </c>
      <c r="F26" s="377">
        <v>10000</v>
      </c>
      <c r="G26" s="377">
        <v>10000</v>
      </c>
      <c r="H26" s="377">
        <v>10000</v>
      </c>
      <c r="J26" s="622"/>
      <c r="K26" s="696"/>
      <c r="L26" s="697"/>
      <c r="M26" s="697"/>
    </row>
    <row r="27" spans="1:14" s="50" customFormat="1" ht="12.75" x14ac:dyDescent="0.2">
      <c r="A27" s="487">
        <v>913</v>
      </c>
      <c r="B27" s="490" t="s">
        <v>30</v>
      </c>
      <c r="C27" s="355" t="s">
        <v>96</v>
      </c>
      <c r="D27" s="350">
        <v>132966.802</v>
      </c>
      <c r="E27" s="350">
        <v>161422.70000000001</v>
      </c>
      <c r="F27" s="350">
        <v>167279.60800000001</v>
      </c>
      <c r="G27" s="350">
        <v>173370.79232000001</v>
      </c>
      <c r="H27" s="350">
        <v>179705.62401280002</v>
      </c>
      <c r="J27" s="622"/>
      <c r="K27" s="291"/>
      <c r="L27" s="55"/>
      <c r="M27" s="55"/>
    </row>
    <row r="28" spans="1:14" s="51" customFormat="1" ht="12.75" x14ac:dyDescent="0.2">
      <c r="A28" s="487">
        <v>913</v>
      </c>
      <c r="B28" s="488" t="s">
        <v>33</v>
      </c>
      <c r="C28" s="357" t="s">
        <v>365</v>
      </c>
      <c r="D28" s="350">
        <v>340245.8</v>
      </c>
      <c r="E28" s="350">
        <v>445000</v>
      </c>
      <c r="F28" s="350">
        <v>458850</v>
      </c>
      <c r="G28" s="350">
        <v>473135.5</v>
      </c>
      <c r="H28" s="350">
        <v>487870.36500000005</v>
      </c>
      <c r="J28" s="622"/>
      <c r="K28" s="622"/>
      <c r="L28" s="622"/>
      <c r="M28" s="622"/>
    </row>
    <row r="29" spans="1:14" s="52" customFormat="1" ht="12.75" x14ac:dyDescent="0.2">
      <c r="A29" s="487">
        <v>913</v>
      </c>
      <c r="B29" s="488"/>
      <c r="C29" s="358" t="s">
        <v>124</v>
      </c>
      <c r="D29" s="699">
        <v>38404.800000000003</v>
      </c>
      <c r="E29" s="171">
        <v>50000</v>
      </c>
      <c r="F29" s="360">
        <v>52000</v>
      </c>
      <c r="G29" s="360">
        <v>54080</v>
      </c>
      <c r="H29" s="360">
        <v>56243.200000000004</v>
      </c>
      <c r="J29" s="622"/>
      <c r="K29" s="291"/>
      <c r="L29" s="698"/>
      <c r="M29" s="698"/>
    </row>
    <row r="30" spans="1:14" s="52" customFormat="1" ht="12.75" x14ac:dyDescent="0.2">
      <c r="A30" s="487">
        <v>913</v>
      </c>
      <c r="B30" s="488"/>
      <c r="C30" s="358" t="s">
        <v>125</v>
      </c>
      <c r="D30" s="359">
        <v>301841</v>
      </c>
      <c r="E30" s="171">
        <v>395000</v>
      </c>
      <c r="F30" s="360">
        <v>406850</v>
      </c>
      <c r="G30" s="360">
        <v>419055.5</v>
      </c>
      <c r="H30" s="360">
        <v>431627.16500000004</v>
      </c>
      <c r="J30" s="622"/>
      <c r="K30" s="696"/>
      <c r="L30" s="55"/>
      <c r="M30" s="55"/>
    </row>
    <row r="31" spans="1:14" s="51" customFormat="1" ht="12.75" x14ac:dyDescent="0.2">
      <c r="A31" s="487">
        <v>913</v>
      </c>
      <c r="B31" s="488" t="s">
        <v>34</v>
      </c>
      <c r="C31" s="357" t="s">
        <v>97</v>
      </c>
      <c r="D31" s="354">
        <v>240392.11</v>
      </c>
      <c r="E31" s="354">
        <v>296626.13</v>
      </c>
      <c r="F31" s="354">
        <v>300988.56420000002</v>
      </c>
      <c r="G31" s="354">
        <v>310695.09136800002</v>
      </c>
      <c r="H31" s="354">
        <v>320789.87962272001</v>
      </c>
      <c r="J31" s="622"/>
      <c r="K31" s="696"/>
      <c r="L31" s="698"/>
      <c r="M31" s="698"/>
    </row>
    <row r="32" spans="1:14" s="51" customFormat="1" ht="12.75" x14ac:dyDescent="0.2">
      <c r="A32" s="487">
        <v>913</v>
      </c>
      <c r="B32" s="488"/>
      <c r="C32" s="358" t="s">
        <v>707</v>
      </c>
      <c r="D32" s="700">
        <v>14886.68</v>
      </c>
      <c r="E32" s="701">
        <v>29690.15</v>
      </c>
      <c r="F32" s="387">
        <v>26721.135000000002</v>
      </c>
      <c r="G32" s="387">
        <v>26721.135000000002</v>
      </c>
      <c r="H32" s="387">
        <v>26721.135000000002</v>
      </c>
      <c r="J32" s="622"/>
      <c r="K32" s="696"/>
      <c r="L32" s="698"/>
      <c r="M32" s="698"/>
    </row>
    <row r="33" spans="1:13" s="51" customFormat="1" ht="12.75" x14ac:dyDescent="0.2">
      <c r="A33" s="487">
        <v>913</v>
      </c>
      <c r="B33" s="488"/>
      <c r="C33" s="693" t="s">
        <v>708</v>
      </c>
      <c r="D33" s="700">
        <v>6231.87</v>
      </c>
      <c r="E33" s="701">
        <v>24547</v>
      </c>
      <c r="F33" s="387">
        <v>22092.3</v>
      </c>
      <c r="G33" s="387">
        <v>22092.3</v>
      </c>
      <c r="H33" s="387">
        <v>22092.3</v>
      </c>
      <c r="J33" s="622"/>
      <c r="K33" s="696"/>
      <c r="L33" s="698"/>
      <c r="M33" s="698"/>
    </row>
    <row r="34" spans="1:13" s="52" customFormat="1" ht="12.75" x14ac:dyDescent="0.2">
      <c r="A34" s="487">
        <v>913</v>
      </c>
      <c r="B34" s="488"/>
      <c r="C34" s="693" t="s">
        <v>709</v>
      </c>
      <c r="D34" s="700">
        <v>4092.6099999999824</v>
      </c>
      <c r="E34" s="701">
        <v>9059</v>
      </c>
      <c r="F34" s="387">
        <v>9511.9500000000007</v>
      </c>
      <c r="G34" s="387">
        <v>9511.9500000000007</v>
      </c>
      <c r="H34" s="387">
        <v>9511.9500000000007</v>
      </c>
      <c r="J34" s="622"/>
      <c r="K34" s="696"/>
      <c r="L34" s="698"/>
      <c r="M34" s="698"/>
    </row>
    <row r="35" spans="1:13" s="52" customFormat="1" ht="12.75" x14ac:dyDescent="0.2">
      <c r="A35" s="487">
        <v>913</v>
      </c>
      <c r="B35" s="488"/>
      <c r="C35" s="72" t="s">
        <v>710</v>
      </c>
      <c r="D35" s="386">
        <v>215180.95</v>
      </c>
      <c r="E35" s="243">
        <v>233329.98</v>
      </c>
      <c r="F35" s="377">
        <v>242663.17920000001</v>
      </c>
      <c r="G35" s="377">
        <v>252369.70636800001</v>
      </c>
      <c r="H35" s="377">
        <v>262464.49462272</v>
      </c>
      <c r="J35" s="622"/>
      <c r="K35" s="622"/>
      <c r="L35" s="622"/>
      <c r="M35" s="622"/>
    </row>
    <row r="36" spans="1:13" s="51" customFormat="1" ht="12.75" x14ac:dyDescent="0.2">
      <c r="A36" s="487">
        <v>913</v>
      </c>
      <c r="B36" s="490" t="s">
        <v>37</v>
      </c>
      <c r="C36" s="355" t="s">
        <v>98</v>
      </c>
      <c r="D36" s="354">
        <v>6365.4</v>
      </c>
      <c r="E36" s="354">
        <v>8000</v>
      </c>
      <c r="F36" s="350">
        <v>8320</v>
      </c>
      <c r="G36" s="350">
        <v>8652.8000000000011</v>
      </c>
      <c r="H36" s="350">
        <v>8998.9120000000021</v>
      </c>
      <c r="J36" s="622"/>
      <c r="K36" s="622"/>
      <c r="L36" s="622"/>
      <c r="M36" s="622"/>
    </row>
    <row r="37" spans="1:13" s="51" customFormat="1" ht="12.75" x14ac:dyDescent="0.2">
      <c r="A37" s="487">
        <v>913</v>
      </c>
      <c r="B37" s="490" t="s">
        <v>41</v>
      </c>
      <c r="C37" s="355" t="s">
        <v>99</v>
      </c>
      <c r="D37" s="354">
        <v>244008</v>
      </c>
      <c r="E37" s="354">
        <v>275600</v>
      </c>
      <c r="F37" s="350">
        <v>283868</v>
      </c>
      <c r="G37" s="350">
        <v>292384.03999999998</v>
      </c>
      <c r="H37" s="350">
        <v>301155.5612</v>
      </c>
      <c r="J37" s="622"/>
      <c r="K37" s="622"/>
      <c r="L37" s="622"/>
      <c r="M37" s="622"/>
    </row>
    <row r="38" spans="1:13" s="51" customFormat="1" ht="12.75" x14ac:dyDescent="0.2">
      <c r="A38" s="487">
        <v>913</v>
      </c>
      <c r="B38" s="490" t="s">
        <v>189</v>
      </c>
      <c r="C38" s="355" t="s">
        <v>265</v>
      </c>
      <c r="D38" s="354">
        <v>12500</v>
      </c>
      <c r="E38" s="354">
        <v>25000</v>
      </c>
      <c r="F38" s="605">
        <v>25000</v>
      </c>
      <c r="G38" s="606">
        <v>25000</v>
      </c>
      <c r="H38" s="606">
        <v>25000</v>
      </c>
      <c r="M38" s="489"/>
    </row>
    <row r="39" spans="1:13" s="51" customFormat="1" ht="12.75" x14ac:dyDescent="0.2">
      <c r="A39" s="487">
        <v>913</v>
      </c>
      <c r="B39" s="713" t="s">
        <v>22</v>
      </c>
      <c r="C39" s="694" t="s">
        <v>706</v>
      </c>
      <c r="D39" s="695">
        <v>0</v>
      </c>
      <c r="E39" s="695">
        <v>130000</v>
      </c>
      <c r="F39" s="695">
        <v>0</v>
      </c>
      <c r="G39" s="695">
        <v>0</v>
      </c>
      <c r="H39" s="695">
        <v>0</v>
      </c>
      <c r="I39" s="489"/>
      <c r="J39" s="232"/>
    </row>
    <row r="40" spans="1:13" x14ac:dyDescent="0.2">
      <c r="A40" s="397">
        <v>912</v>
      </c>
      <c r="B40" s="397" t="s">
        <v>15</v>
      </c>
      <c r="C40" s="347" t="s">
        <v>267</v>
      </c>
      <c r="D40" s="348">
        <v>46650</v>
      </c>
      <c r="E40" s="348">
        <v>47040</v>
      </c>
      <c r="F40" s="348">
        <v>34950</v>
      </c>
      <c r="G40" s="348">
        <v>37350</v>
      </c>
      <c r="H40" s="348">
        <v>37950</v>
      </c>
    </row>
    <row r="41" spans="1:13" s="49" customFormat="1" ht="12.75" x14ac:dyDescent="0.2">
      <c r="A41" s="487">
        <v>912</v>
      </c>
      <c r="B41" s="488" t="s">
        <v>26</v>
      </c>
      <c r="C41" s="381" t="s">
        <v>105</v>
      </c>
      <c r="D41" s="354">
        <v>9700</v>
      </c>
      <c r="E41" s="354">
        <v>14550</v>
      </c>
      <c r="F41" s="354">
        <v>17200</v>
      </c>
      <c r="G41" s="354">
        <v>17200</v>
      </c>
      <c r="H41" s="354">
        <v>17200</v>
      </c>
      <c r="I41" s="233"/>
      <c r="J41" s="232"/>
      <c r="K41" s="263"/>
    </row>
    <row r="42" spans="1:13" x14ac:dyDescent="0.2">
      <c r="A42" s="487">
        <v>912</v>
      </c>
      <c r="B42" s="492"/>
      <c r="C42" s="72" t="s">
        <v>235</v>
      </c>
      <c r="D42" s="353">
        <v>9700</v>
      </c>
      <c r="E42" s="141">
        <v>14550</v>
      </c>
      <c r="F42" s="128">
        <v>17200</v>
      </c>
      <c r="G42" s="128">
        <v>17200</v>
      </c>
      <c r="H42" s="128">
        <v>17200</v>
      </c>
    </row>
    <row r="43" spans="1:13" s="53" customFormat="1" ht="12.75" x14ac:dyDescent="0.2">
      <c r="A43" s="487">
        <v>912</v>
      </c>
      <c r="B43" s="492"/>
      <c r="C43" s="361" t="s">
        <v>195</v>
      </c>
      <c r="D43" s="362"/>
      <c r="E43" s="363"/>
      <c r="F43" s="364"/>
      <c r="G43" s="364"/>
      <c r="H43" s="364"/>
      <c r="I43" s="517"/>
      <c r="J43" s="290"/>
    </row>
    <row r="44" spans="1:13" s="53" customFormat="1" ht="12.75" x14ac:dyDescent="0.2">
      <c r="A44" s="487">
        <v>912</v>
      </c>
      <c r="B44" s="492"/>
      <c r="C44" s="172" t="s">
        <v>133</v>
      </c>
      <c r="D44" s="275">
        <v>4500</v>
      </c>
      <c r="E44" s="276">
        <v>6000</v>
      </c>
      <c r="F44" s="277">
        <v>6500</v>
      </c>
      <c r="G44" s="277">
        <v>6500</v>
      </c>
      <c r="H44" s="277">
        <v>6500</v>
      </c>
      <c r="I44" s="518"/>
      <c r="J44" s="290"/>
    </row>
    <row r="45" spans="1:13" s="53" customFormat="1" ht="12.75" x14ac:dyDescent="0.2">
      <c r="A45" s="487">
        <v>912</v>
      </c>
      <c r="B45" s="492"/>
      <c r="C45" s="278" t="s">
        <v>222</v>
      </c>
      <c r="D45" s="275">
        <v>600</v>
      </c>
      <c r="E45" s="276">
        <v>600</v>
      </c>
      <c r="F45" s="365">
        <v>600</v>
      </c>
      <c r="G45" s="365">
        <v>600</v>
      </c>
      <c r="H45" s="365">
        <v>600</v>
      </c>
      <c r="I45" s="518"/>
      <c r="J45" s="290"/>
    </row>
    <row r="46" spans="1:13" s="53" customFormat="1" ht="12.75" x14ac:dyDescent="0.2">
      <c r="A46" s="487">
        <v>912</v>
      </c>
      <c r="B46" s="492"/>
      <c r="C46" s="278" t="s">
        <v>442</v>
      </c>
      <c r="D46" s="275">
        <v>100</v>
      </c>
      <c r="E46" s="276">
        <v>100</v>
      </c>
      <c r="F46" s="365">
        <v>100</v>
      </c>
      <c r="G46" s="365">
        <v>100</v>
      </c>
      <c r="H46" s="365">
        <v>100</v>
      </c>
      <c r="I46" s="518"/>
      <c r="J46" s="290"/>
    </row>
    <row r="47" spans="1:13" s="53" customFormat="1" ht="22.5" x14ac:dyDescent="0.2">
      <c r="A47" s="487">
        <v>912</v>
      </c>
      <c r="B47" s="492"/>
      <c r="C47" s="172" t="s">
        <v>632</v>
      </c>
      <c r="D47" s="275">
        <v>0</v>
      </c>
      <c r="E47" s="276">
        <v>7850</v>
      </c>
      <c r="F47" s="277">
        <v>10000</v>
      </c>
      <c r="G47" s="277">
        <v>10000</v>
      </c>
      <c r="H47" s="277">
        <v>10000</v>
      </c>
      <c r="I47" s="518"/>
      <c r="J47" s="290"/>
    </row>
    <row r="48" spans="1:13" s="53" customFormat="1" ht="12.75" x14ac:dyDescent="0.2">
      <c r="A48" s="487">
        <v>912</v>
      </c>
      <c r="B48" s="492"/>
      <c r="C48" s="278"/>
      <c r="D48" s="275"/>
      <c r="E48" s="276"/>
      <c r="F48" s="365"/>
      <c r="G48" s="365"/>
      <c r="H48" s="365"/>
      <c r="I48" s="518"/>
      <c r="J48" s="290"/>
    </row>
    <row r="49" spans="1:11" s="49" customFormat="1" ht="12.75" x14ac:dyDescent="0.2">
      <c r="A49" s="487">
        <v>912</v>
      </c>
      <c r="B49" s="488" t="s">
        <v>30</v>
      </c>
      <c r="C49" s="381" t="s">
        <v>112</v>
      </c>
      <c r="D49" s="354">
        <v>3500</v>
      </c>
      <c r="E49" s="354">
        <v>5340</v>
      </c>
      <c r="F49" s="354">
        <v>3500</v>
      </c>
      <c r="G49" s="354">
        <v>3500</v>
      </c>
      <c r="H49" s="354">
        <v>3500</v>
      </c>
      <c r="I49" s="233"/>
      <c r="J49" s="232"/>
      <c r="K49" s="263"/>
    </row>
    <row r="50" spans="1:11" x14ac:dyDescent="0.2">
      <c r="A50" s="487">
        <v>912</v>
      </c>
      <c r="B50" s="492"/>
      <c r="C50" s="72" t="s">
        <v>235</v>
      </c>
      <c r="D50" s="353">
        <v>3500</v>
      </c>
      <c r="E50" s="141">
        <v>5340</v>
      </c>
      <c r="F50" s="128">
        <v>3500</v>
      </c>
      <c r="G50" s="128">
        <v>3500</v>
      </c>
      <c r="H50" s="128">
        <v>3500</v>
      </c>
    </row>
    <row r="51" spans="1:11" s="53" customFormat="1" ht="12.75" x14ac:dyDescent="0.2">
      <c r="A51" s="487">
        <v>912</v>
      </c>
      <c r="B51" s="492"/>
      <c r="C51" s="361" t="s">
        <v>195</v>
      </c>
      <c r="D51" s="362"/>
      <c r="E51" s="363"/>
      <c r="F51" s="364"/>
      <c r="G51" s="364"/>
      <c r="H51" s="364"/>
      <c r="I51" s="517"/>
      <c r="J51" s="290"/>
    </row>
    <row r="52" spans="1:11" s="53" customFormat="1" ht="12.75" x14ac:dyDescent="0.2">
      <c r="A52" s="487">
        <v>912</v>
      </c>
      <c r="B52" s="492"/>
      <c r="C52" s="281" t="s">
        <v>514</v>
      </c>
      <c r="D52" s="275">
        <v>3500</v>
      </c>
      <c r="E52" s="276">
        <v>0</v>
      </c>
      <c r="F52" s="365">
        <v>3500</v>
      </c>
      <c r="G52" s="365">
        <v>3500</v>
      </c>
      <c r="H52" s="365">
        <v>3500</v>
      </c>
      <c r="I52" s="518"/>
      <c r="J52" s="290"/>
    </row>
    <row r="53" spans="1:11" s="53" customFormat="1" ht="12.75" x14ac:dyDescent="0.2">
      <c r="A53" s="487">
        <v>912</v>
      </c>
      <c r="B53" s="492"/>
      <c r="C53" s="278" t="s">
        <v>689</v>
      </c>
      <c r="D53" s="275"/>
      <c r="E53" s="276">
        <v>1350</v>
      </c>
      <c r="F53" s="365"/>
      <c r="G53" s="365"/>
      <c r="H53" s="365"/>
      <c r="I53" s="518"/>
      <c r="J53" s="290"/>
    </row>
    <row r="54" spans="1:11" s="53" customFormat="1" ht="12.75" x14ac:dyDescent="0.2">
      <c r="A54" s="487">
        <v>912</v>
      </c>
      <c r="B54" s="492"/>
      <c r="C54" s="278" t="s">
        <v>690</v>
      </c>
      <c r="D54" s="275"/>
      <c r="E54" s="276">
        <v>200</v>
      </c>
      <c r="F54" s="365"/>
      <c r="G54" s="365"/>
      <c r="H54" s="365"/>
      <c r="I54" s="518"/>
      <c r="J54" s="290"/>
    </row>
    <row r="55" spans="1:11" s="53" customFormat="1" ht="22.5" x14ac:dyDescent="0.2">
      <c r="A55" s="487">
        <v>912</v>
      </c>
      <c r="B55" s="492"/>
      <c r="C55" s="278" t="s">
        <v>691</v>
      </c>
      <c r="D55" s="275"/>
      <c r="E55" s="276">
        <v>1080</v>
      </c>
      <c r="F55" s="365"/>
      <c r="G55" s="365"/>
      <c r="H55" s="365"/>
      <c r="I55" s="518"/>
      <c r="J55" s="290"/>
    </row>
    <row r="56" spans="1:11" s="53" customFormat="1" ht="12.75" x14ac:dyDescent="0.2">
      <c r="A56" s="487">
        <v>912</v>
      </c>
      <c r="B56" s="492"/>
      <c r="C56" s="278" t="s">
        <v>713</v>
      </c>
      <c r="D56" s="275"/>
      <c r="E56" s="276">
        <v>1000</v>
      </c>
      <c r="F56" s="365"/>
      <c r="G56" s="365"/>
      <c r="H56" s="365"/>
      <c r="I56" s="518"/>
      <c r="J56" s="290"/>
    </row>
    <row r="57" spans="1:11" s="53" customFormat="1" ht="12.75" x14ac:dyDescent="0.2">
      <c r="A57" s="487">
        <v>912</v>
      </c>
      <c r="B57" s="492"/>
      <c r="C57" s="278" t="s">
        <v>692</v>
      </c>
      <c r="D57" s="275"/>
      <c r="E57" s="276">
        <v>450</v>
      </c>
      <c r="F57" s="365"/>
      <c r="G57" s="365"/>
      <c r="H57" s="365"/>
      <c r="I57" s="518"/>
      <c r="J57" s="290"/>
    </row>
    <row r="58" spans="1:11" s="53" customFormat="1" ht="12.75" x14ac:dyDescent="0.2">
      <c r="A58" s="487">
        <v>912</v>
      </c>
      <c r="B58" s="492"/>
      <c r="C58" s="278" t="s">
        <v>693</v>
      </c>
      <c r="D58" s="275"/>
      <c r="E58" s="276">
        <v>300</v>
      </c>
      <c r="F58" s="365"/>
      <c r="G58" s="365"/>
      <c r="H58" s="365"/>
      <c r="I58" s="518"/>
      <c r="J58" s="290"/>
    </row>
    <row r="59" spans="1:11" s="53" customFormat="1" ht="22.5" x14ac:dyDescent="0.2">
      <c r="A59" s="487">
        <v>912</v>
      </c>
      <c r="B59" s="492"/>
      <c r="C59" s="278" t="s">
        <v>714</v>
      </c>
      <c r="D59" s="275"/>
      <c r="E59" s="276">
        <v>250</v>
      </c>
      <c r="F59" s="365"/>
      <c r="G59" s="365"/>
      <c r="H59" s="365"/>
      <c r="I59" s="518"/>
      <c r="J59" s="290"/>
    </row>
    <row r="60" spans="1:11" s="53" customFormat="1" ht="12.75" x14ac:dyDescent="0.2">
      <c r="A60" s="487">
        <v>912</v>
      </c>
      <c r="B60" s="492"/>
      <c r="C60" s="278" t="s">
        <v>712</v>
      </c>
      <c r="D60" s="275"/>
      <c r="E60" s="276">
        <v>710</v>
      </c>
      <c r="F60" s="365"/>
      <c r="G60" s="365"/>
      <c r="H60" s="365"/>
      <c r="I60" s="518"/>
      <c r="J60" s="290"/>
    </row>
    <row r="61" spans="1:11" s="51" customFormat="1" ht="12.75" x14ac:dyDescent="0.2">
      <c r="A61" s="487">
        <v>912</v>
      </c>
      <c r="B61" s="492"/>
      <c r="C61" s="281"/>
      <c r="D61" s="275"/>
      <c r="E61" s="276"/>
      <c r="F61" s="365"/>
      <c r="G61" s="365"/>
      <c r="H61" s="365"/>
      <c r="I61" s="234"/>
      <c r="J61" s="232"/>
    </row>
    <row r="62" spans="1:11" x14ac:dyDescent="0.2">
      <c r="A62" s="487">
        <v>912</v>
      </c>
      <c r="B62" s="488" t="s">
        <v>33</v>
      </c>
      <c r="C62" s="357" t="s">
        <v>364</v>
      </c>
      <c r="D62" s="354">
        <v>23150</v>
      </c>
      <c r="E62" s="354">
        <v>12950</v>
      </c>
      <c r="F62" s="354">
        <v>6450</v>
      </c>
      <c r="G62" s="354">
        <v>6450</v>
      </c>
      <c r="H62" s="354">
        <v>6450</v>
      </c>
    </row>
    <row r="63" spans="1:11" s="53" customFormat="1" ht="12.75" x14ac:dyDescent="0.2">
      <c r="A63" s="487">
        <v>912</v>
      </c>
      <c r="B63" s="488"/>
      <c r="C63" s="72" t="s">
        <v>235</v>
      </c>
      <c r="D63" s="353">
        <v>23150</v>
      </c>
      <c r="E63" s="141">
        <v>12950</v>
      </c>
      <c r="F63" s="128">
        <v>6450</v>
      </c>
      <c r="G63" s="128">
        <v>6450</v>
      </c>
      <c r="H63" s="128">
        <v>6450</v>
      </c>
      <c r="I63" s="518"/>
      <c r="J63" s="290"/>
    </row>
    <row r="64" spans="1:11" x14ac:dyDescent="0.2">
      <c r="A64" s="487">
        <v>912</v>
      </c>
      <c r="B64" s="488"/>
      <c r="C64" s="361" t="s">
        <v>195</v>
      </c>
      <c r="D64" s="362"/>
      <c r="E64" s="363"/>
      <c r="F64" s="364"/>
      <c r="G64" s="364"/>
      <c r="H64" s="364"/>
    </row>
    <row r="65" spans="1:10" x14ac:dyDescent="0.2">
      <c r="A65" s="487">
        <v>912</v>
      </c>
      <c r="B65" s="488"/>
      <c r="C65" s="280" t="s">
        <v>511</v>
      </c>
      <c r="D65" s="274">
        <v>5000</v>
      </c>
      <c r="E65" s="403">
        <v>5000</v>
      </c>
      <c r="F65" s="404">
        <v>5000</v>
      </c>
      <c r="G65" s="404">
        <v>5000</v>
      </c>
      <c r="H65" s="404">
        <v>5000</v>
      </c>
    </row>
    <row r="66" spans="1:10" x14ac:dyDescent="0.2">
      <c r="A66" s="487">
        <v>912</v>
      </c>
      <c r="B66" s="488"/>
      <c r="C66" s="278" t="s">
        <v>281</v>
      </c>
      <c r="D66" s="274">
        <v>650</v>
      </c>
      <c r="E66" s="403">
        <v>650</v>
      </c>
      <c r="F66" s="405">
        <v>650</v>
      </c>
      <c r="G66" s="405">
        <v>650</v>
      </c>
      <c r="H66" s="405">
        <v>650</v>
      </c>
    </row>
    <row r="67" spans="1:10" x14ac:dyDescent="0.2">
      <c r="A67" s="487">
        <v>912</v>
      </c>
      <c r="B67" s="488"/>
      <c r="C67" s="278" t="s">
        <v>715</v>
      </c>
      <c r="D67" s="367">
        <v>300</v>
      </c>
      <c r="E67" s="403">
        <v>300</v>
      </c>
      <c r="F67" s="405">
        <v>300</v>
      </c>
      <c r="G67" s="405">
        <v>300</v>
      </c>
      <c r="H67" s="405">
        <v>300</v>
      </c>
    </row>
    <row r="68" spans="1:10" x14ac:dyDescent="0.2">
      <c r="A68" s="487">
        <v>912</v>
      </c>
      <c r="B68" s="488"/>
      <c r="C68" s="280" t="s">
        <v>451</v>
      </c>
      <c r="D68" s="367">
        <v>7200</v>
      </c>
      <c r="E68" s="403">
        <v>7000</v>
      </c>
      <c r="F68" s="405"/>
      <c r="G68" s="405"/>
      <c r="H68" s="405"/>
    </row>
    <row r="69" spans="1:10" x14ac:dyDescent="0.2">
      <c r="A69" s="487">
        <v>912</v>
      </c>
      <c r="B69" s="488"/>
      <c r="C69" s="280" t="s">
        <v>515</v>
      </c>
      <c r="D69" s="367"/>
      <c r="E69" s="403"/>
      <c r="F69" s="405">
        <v>500</v>
      </c>
      <c r="G69" s="405">
        <v>500</v>
      </c>
      <c r="H69" s="405">
        <v>500</v>
      </c>
    </row>
    <row r="70" spans="1:10" x14ac:dyDescent="0.2">
      <c r="A70" s="487">
        <v>912</v>
      </c>
      <c r="B70" s="488"/>
      <c r="C70" s="280" t="s">
        <v>450</v>
      </c>
      <c r="D70" s="367">
        <v>11000</v>
      </c>
      <c r="E70" s="403"/>
      <c r="F70" s="405"/>
      <c r="G70" s="405"/>
      <c r="H70" s="405"/>
    </row>
    <row r="71" spans="1:10" x14ac:dyDescent="0.2">
      <c r="A71" s="487">
        <v>912</v>
      </c>
      <c r="B71" s="488"/>
      <c r="C71" s="278" t="s">
        <v>282</v>
      </c>
      <c r="D71" s="274"/>
      <c r="E71" s="403"/>
      <c r="F71" s="404"/>
      <c r="G71" s="404"/>
      <c r="H71" s="404"/>
    </row>
    <row r="72" spans="1:10" x14ac:dyDescent="0.2">
      <c r="A72" s="487">
        <v>912</v>
      </c>
      <c r="B72" s="488"/>
      <c r="C72" s="238"/>
      <c r="D72" s="367"/>
      <c r="E72" s="403"/>
      <c r="F72" s="405"/>
      <c r="G72" s="405"/>
      <c r="H72" s="405"/>
    </row>
    <row r="73" spans="1:10" s="53" customFormat="1" ht="12.75" x14ac:dyDescent="0.2">
      <c r="A73" s="487">
        <v>912</v>
      </c>
      <c r="B73" s="488" t="s">
        <v>34</v>
      </c>
      <c r="C73" s="357" t="s">
        <v>106</v>
      </c>
      <c r="D73" s="354">
        <v>3300</v>
      </c>
      <c r="E73" s="354">
        <v>7200</v>
      </c>
      <c r="F73" s="354">
        <v>7800</v>
      </c>
      <c r="G73" s="354">
        <v>7200</v>
      </c>
      <c r="H73" s="354">
        <v>7800</v>
      </c>
      <c r="I73" s="518"/>
      <c r="J73" s="290"/>
    </row>
    <row r="74" spans="1:10" s="53" customFormat="1" ht="12.75" x14ac:dyDescent="0.2">
      <c r="A74" s="487">
        <v>912</v>
      </c>
      <c r="B74" s="488"/>
      <c r="C74" s="72" t="s">
        <v>235</v>
      </c>
      <c r="D74" s="353">
        <v>3300</v>
      </c>
      <c r="E74" s="141">
        <v>7200</v>
      </c>
      <c r="F74" s="141">
        <v>7800</v>
      </c>
      <c r="G74" s="141">
        <v>7200</v>
      </c>
      <c r="H74" s="141">
        <v>7800</v>
      </c>
      <c r="I74" s="518"/>
      <c r="J74" s="290"/>
    </row>
    <row r="75" spans="1:10" s="53" customFormat="1" ht="12.75" x14ac:dyDescent="0.2">
      <c r="A75" s="487">
        <v>912</v>
      </c>
      <c r="B75" s="488"/>
      <c r="C75" s="361" t="s">
        <v>195</v>
      </c>
      <c r="D75" s="362"/>
      <c r="E75" s="363"/>
      <c r="F75" s="364"/>
      <c r="G75" s="364"/>
      <c r="H75" s="364"/>
      <c r="I75" s="518"/>
      <c r="J75" s="290"/>
    </row>
    <row r="76" spans="1:10" s="53" customFormat="1" ht="12.75" x14ac:dyDescent="0.2">
      <c r="A76" s="487">
        <v>912</v>
      </c>
      <c r="B76" s="488"/>
      <c r="C76" s="278" t="s">
        <v>319</v>
      </c>
      <c r="D76" s="279">
        <v>200</v>
      </c>
      <c r="E76" s="237">
        <v>300</v>
      </c>
      <c r="F76" s="281">
        <v>300</v>
      </c>
      <c r="G76" s="281">
        <v>300</v>
      </c>
      <c r="H76" s="281">
        <v>300</v>
      </c>
      <c r="I76" s="518"/>
      <c r="J76" s="290"/>
    </row>
    <row r="77" spans="1:10" s="53" customFormat="1" ht="12.75" x14ac:dyDescent="0.2">
      <c r="A77" s="487">
        <v>912</v>
      </c>
      <c r="B77" s="488"/>
      <c r="C77" s="280" t="s">
        <v>658</v>
      </c>
      <c r="D77" s="279"/>
      <c r="E77" s="237">
        <v>3900</v>
      </c>
      <c r="F77" s="281">
        <v>3900</v>
      </c>
      <c r="G77" s="281">
        <v>3900</v>
      </c>
      <c r="H77" s="281">
        <v>3900</v>
      </c>
      <c r="I77" s="518"/>
      <c r="J77" s="290"/>
    </row>
    <row r="78" spans="1:10" s="53" customFormat="1" ht="12.75" x14ac:dyDescent="0.2">
      <c r="A78" s="487">
        <v>912</v>
      </c>
      <c r="B78" s="488"/>
      <c r="C78" s="366" t="s">
        <v>512</v>
      </c>
      <c r="D78" s="279"/>
      <c r="E78" s="237">
        <v>3000</v>
      </c>
      <c r="F78" s="281">
        <v>3000</v>
      </c>
      <c r="G78" s="281">
        <v>3000</v>
      </c>
      <c r="H78" s="281">
        <v>3000</v>
      </c>
      <c r="I78" s="518"/>
      <c r="J78" s="290"/>
    </row>
    <row r="79" spans="1:10" s="53" customFormat="1" ht="12.75" x14ac:dyDescent="0.2">
      <c r="A79" s="487">
        <v>912</v>
      </c>
      <c r="B79" s="488"/>
      <c r="C79" s="280" t="s">
        <v>460</v>
      </c>
      <c r="D79" s="279"/>
      <c r="E79" s="237"/>
      <c r="F79" s="281">
        <v>600</v>
      </c>
      <c r="G79" s="281">
        <v>0</v>
      </c>
      <c r="H79" s="281">
        <v>600</v>
      </c>
      <c r="I79" s="518"/>
      <c r="J79" s="290"/>
    </row>
    <row r="80" spans="1:10" s="53" customFormat="1" ht="12.75" x14ac:dyDescent="0.2">
      <c r="A80" s="487">
        <v>912</v>
      </c>
      <c r="B80" s="488"/>
      <c r="C80" s="278" t="s">
        <v>513</v>
      </c>
      <c r="D80" s="279">
        <v>3100</v>
      </c>
      <c r="E80" s="237"/>
      <c r="F80" s="281"/>
      <c r="G80" s="368"/>
      <c r="H80" s="368"/>
      <c r="I80" s="518"/>
      <c r="J80" s="290"/>
    </row>
    <row r="81" spans="1:13" s="53" customFormat="1" ht="12.75" x14ac:dyDescent="0.2">
      <c r="A81" s="487">
        <v>912</v>
      </c>
      <c r="B81" s="488"/>
      <c r="C81" s="366"/>
      <c r="D81" s="279"/>
      <c r="E81" s="237"/>
      <c r="F81" s="281"/>
      <c r="G81" s="368"/>
      <c r="H81" s="368"/>
      <c r="I81" s="518"/>
      <c r="J81" s="290"/>
    </row>
    <row r="82" spans="1:13" s="53" customFormat="1" ht="12.75" x14ac:dyDescent="0.2">
      <c r="A82" s="487">
        <v>912</v>
      </c>
      <c r="B82" s="488" t="s">
        <v>37</v>
      </c>
      <c r="C82" s="357" t="s">
        <v>107</v>
      </c>
      <c r="D82" s="354">
        <v>0</v>
      </c>
      <c r="E82" s="354">
        <v>0</v>
      </c>
      <c r="F82" s="354">
        <v>0</v>
      </c>
      <c r="G82" s="354">
        <v>0</v>
      </c>
      <c r="H82" s="354">
        <v>0</v>
      </c>
      <c r="I82" s="518"/>
      <c r="J82" s="290"/>
    </row>
    <row r="83" spans="1:13" s="53" customFormat="1" ht="12.75" x14ac:dyDescent="0.2">
      <c r="A83" s="487">
        <v>912</v>
      </c>
      <c r="B83" s="488"/>
      <c r="C83" s="72" t="s">
        <v>235</v>
      </c>
      <c r="D83" s="353">
        <v>0</v>
      </c>
      <c r="E83" s="141">
        <v>0</v>
      </c>
      <c r="F83" s="128">
        <v>0</v>
      </c>
      <c r="G83" s="128">
        <v>0</v>
      </c>
      <c r="H83" s="128">
        <v>0</v>
      </c>
      <c r="I83" s="518"/>
      <c r="J83" s="290"/>
    </row>
    <row r="84" spans="1:13" s="51" customFormat="1" ht="12.75" x14ac:dyDescent="0.2">
      <c r="A84" s="487">
        <v>912</v>
      </c>
      <c r="B84" s="488"/>
      <c r="C84" s="361" t="s">
        <v>195</v>
      </c>
      <c r="D84" s="362"/>
      <c r="E84" s="363"/>
      <c r="F84" s="364"/>
      <c r="G84" s="364"/>
      <c r="H84" s="364"/>
      <c r="I84" s="518"/>
      <c r="J84" s="290"/>
    </row>
    <row r="85" spans="1:13" x14ac:dyDescent="0.2">
      <c r="A85" s="487">
        <v>912</v>
      </c>
      <c r="B85" s="488"/>
      <c r="C85" s="369"/>
      <c r="D85" s="245"/>
      <c r="E85" s="171"/>
      <c r="F85" s="368"/>
      <c r="G85" s="368"/>
      <c r="H85" s="368"/>
      <c r="I85" s="234"/>
    </row>
    <row r="86" spans="1:13" s="53" customFormat="1" ht="12.75" x14ac:dyDescent="0.2">
      <c r="A86" s="487">
        <v>912</v>
      </c>
      <c r="B86" s="488" t="s">
        <v>41</v>
      </c>
      <c r="C86" s="357" t="s">
        <v>108</v>
      </c>
      <c r="D86" s="354">
        <v>7000</v>
      </c>
      <c r="E86" s="354">
        <v>7000</v>
      </c>
      <c r="F86" s="354">
        <v>0</v>
      </c>
      <c r="G86" s="354">
        <v>3000</v>
      </c>
      <c r="H86" s="354">
        <v>3000</v>
      </c>
      <c r="I86" s="233"/>
      <c r="J86" s="232"/>
    </row>
    <row r="87" spans="1:13" s="53" customFormat="1" ht="12.75" x14ac:dyDescent="0.2">
      <c r="A87" s="487">
        <v>912</v>
      </c>
      <c r="B87" s="488"/>
      <c r="C87" s="72" t="s">
        <v>235</v>
      </c>
      <c r="D87" s="353">
        <v>7000</v>
      </c>
      <c r="E87" s="141">
        <v>7000</v>
      </c>
      <c r="F87" s="128">
        <v>0</v>
      </c>
      <c r="G87" s="128">
        <v>3000</v>
      </c>
      <c r="H87" s="128">
        <v>3000</v>
      </c>
      <c r="I87" s="518"/>
      <c r="J87" s="290"/>
    </row>
    <row r="88" spans="1:13" s="53" customFormat="1" ht="12.75" x14ac:dyDescent="0.2">
      <c r="A88" s="487">
        <v>912</v>
      </c>
      <c r="B88" s="488"/>
      <c r="C88" s="361" t="s">
        <v>195</v>
      </c>
      <c r="D88" s="362"/>
      <c r="E88" s="363"/>
      <c r="F88" s="364"/>
      <c r="G88" s="364"/>
      <c r="H88" s="364"/>
      <c r="I88" s="518"/>
      <c r="J88" s="290"/>
    </row>
    <row r="89" spans="1:13" s="53" customFormat="1" ht="12.75" x14ac:dyDescent="0.2">
      <c r="A89" s="487">
        <v>912</v>
      </c>
      <c r="B89" s="488"/>
      <c r="C89" s="280" t="s">
        <v>241</v>
      </c>
      <c r="D89" s="279">
        <v>5500</v>
      </c>
      <c r="E89" s="237">
        <v>7000</v>
      </c>
      <c r="F89" s="281"/>
      <c r="G89" s="281"/>
      <c r="H89" s="281"/>
      <c r="I89" s="518"/>
      <c r="J89" s="290"/>
    </row>
    <row r="90" spans="1:13" x14ac:dyDescent="0.2">
      <c r="A90" s="487">
        <v>912</v>
      </c>
      <c r="B90" s="488"/>
      <c r="C90" s="406" t="s">
        <v>333</v>
      </c>
      <c r="D90" s="279"/>
      <c r="E90" s="237"/>
      <c r="F90" s="407">
        <v>0</v>
      </c>
      <c r="G90" s="407">
        <v>3000</v>
      </c>
      <c r="H90" s="407">
        <v>3000</v>
      </c>
    </row>
    <row r="91" spans="1:13" x14ac:dyDescent="0.2">
      <c r="A91" s="487">
        <v>912</v>
      </c>
      <c r="B91" s="488"/>
      <c r="C91" s="406"/>
      <c r="D91" s="279"/>
      <c r="E91" s="237"/>
      <c r="F91" s="407"/>
      <c r="G91" s="407"/>
      <c r="H91" s="407"/>
    </row>
    <row r="92" spans="1:13" s="40" customFormat="1" x14ac:dyDescent="0.2">
      <c r="A92" s="397">
        <v>914</v>
      </c>
      <c r="B92" s="397" t="s">
        <v>15</v>
      </c>
      <c r="C92" s="399" t="s">
        <v>100</v>
      </c>
      <c r="D92" s="348">
        <v>974457.03</v>
      </c>
      <c r="E92" s="348">
        <v>1352466.6199999999</v>
      </c>
      <c r="F92" s="348">
        <v>1210815.52</v>
      </c>
      <c r="G92" s="348">
        <v>1242620.047</v>
      </c>
      <c r="H92" s="348">
        <v>1273402.6048099999</v>
      </c>
      <c r="I92" s="233"/>
      <c r="J92" s="232"/>
    </row>
    <row r="93" spans="1:13" x14ac:dyDescent="0.2">
      <c r="A93" s="487">
        <v>914</v>
      </c>
      <c r="B93" s="488" t="s">
        <v>13</v>
      </c>
      <c r="C93" s="396" t="s">
        <v>101</v>
      </c>
      <c r="D93" s="354">
        <v>17144</v>
      </c>
      <c r="E93" s="354">
        <v>17661</v>
      </c>
      <c r="F93" s="354">
        <v>17611</v>
      </c>
      <c r="G93" s="354">
        <v>17611</v>
      </c>
      <c r="H93" s="354">
        <v>17611</v>
      </c>
      <c r="I93" s="622"/>
      <c r="J93" s="291"/>
      <c r="K93" s="176"/>
      <c r="L93" s="176"/>
      <c r="M93" s="176"/>
    </row>
    <row r="94" spans="1:13" s="51" customFormat="1" ht="12.75" x14ac:dyDescent="0.2">
      <c r="A94" s="487">
        <v>914</v>
      </c>
      <c r="B94" s="488"/>
      <c r="C94" s="137" t="s">
        <v>102</v>
      </c>
      <c r="D94" s="353">
        <v>2012</v>
      </c>
      <c r="E94" s="147">
        <v>2012</v>
      </c>
      <c r="F94" s="73">
        <v>2012</v>
      </c>
      <c r="G94" s="73">
        <v>2012</v>
      </c>
      <c r="H94" s="73">
        <v>2012</v>
      </c>
      <c r="I94" s="652"/>
      <c r="J94" s="652"/>
      <c r="K94" s="652"/>
      <c r="L94" s="652"/>
      <c r="M94" s="652"/>
    </row>
    <row r="95" spans="1:13" s="51" customFormat="1" ht="12.75" x14ac:dyDescent="0.2">
      <c r="A95" s="487">
        <v>914</v>
      </c>
      <c r="B95" s="488"/>
      <c r="C95" s="408" t="s">
        <v>516</v>
      </c>
      <c r="D95" s="353">
        <v>15132</v>
      </c>
      <c r="E95" s="147">
        <v>13649</v>
      </c>
      <c r="F95" s="73">
        <v>13599</v>
      </c>
      <c r="G95" s="73">
        <v>13599</v>
      </c>
      <c r="H95" s="73">
        <v>13599</v>
      </c>
      <c r="I95" s="234"/>
      <c r="J95" s="291"/>
      <c r="K95" s="291"/>
      <c r="L95" s="291"/>
      <c r="M95" s="291"/>
    </row>
    <row r="96" spans="1:13" s="51" customFormat="1" ht="12.75" x14ac:dyDescent="0.2">
      <c r="A96" s="487">
        <v>914</v>
      </c>
      <c r="B96" s="488"/>
      <c r="C96" s="408" t="s">
        <v>376</v>
      </c>
      <c r="D96" s="353"/>
      <c r="E96" s="147">
        <v>1000</v>
      </c>
      <c r="F96" s="73">
        <v>1000</v>
      </c>
      <c r="G96" s="73">
        <v>1000</v>
      </c>
      <c r="H96" s="73">
        <v>1000</v>
      </c>
      <c r="I96" s="622"/>
      <c r="J96" s="232"/>
    </row>
    <row r="97" spans="1:13" s="51" customFormat="1" ht="12.75" x14ac:dyDescent="0.2">
      <c r="A97" s="487">
        <v>914</v>
      </c>
      <c r="B97" s="488"/>
      <c r="C97" s="408" t="s">
        <v>575</v>
      </c>
      <c r="D97" s="353"/>
      <c r="E97" s="147">
        <v>1000</v>
      </c>
      <c r="F97" s="73">
        <v>1000</v>
      </c>
      <c r="G97" s="73">
        <v>1000</v>
      </c>
      <c r="H97" s="73">
        <v>1000</v>
      </c>
      <c r="I97" s="622"/>
      <c r="J97" s="232"/>
    </row>
    <row r="98" spans="1:13" s="51" customFormat="1" ht="12.75" x14ac:dyDescent="0.2">
      <c r="A98" s="487">
        <v>914</v>
      </c>
      <c r="B98" s="488" t="s">
        <v>20</v>
      </c>
      <c r="C98" s="357" t="s">
        <v>103</v>
      </c>
      <c r="D98" s="350">
        <v>11000</v>
      </c>
      <c r="E98" s="350">
        <v>13479</v>
      </c>
      <c r="F98" s="350">
        <v>11079</v>
      </c>
      <c r="G98" s="350">
        <v>11079</v>
      </c>
      <c r="H98" s="350">
        <v>10829</v>
      </c>
      <c r="I98" s="622"/>
      <c r="J98" s="291"/>
      <c r="K98" s="176"/>
      <c r="L98" s="622"/>
      <c r="M98" s="291"/>
    </row>
    <row r="99" spans="1:13" s="51" customFormat="1" ht="12.75" x14ac:dyDescent="0.2">
      <c r="A99" s="487">
        <v>914</v>
      </c>
      <c r="B99" s="488"/>
      <c r="C99" s="137" t="s">
        <v>518</v>
      </c>
      <c r="D99" s="352">
        <v>0</v>
      </c>
      <c r="E99" s="147">
        <v>0</v>
      </c>
      <c r="F99" s="73">
        <v>0</v>
      </c>
      <c r="G99" s="73">
        <v>0</v>
      </c>
      <c r="H99" s="73">
        <v>0</v>
      </c>
      <c r="I99" s="622"/>
      <c r="J99" s="622"/>
      <c r="K99" s="622"/>
      <c r="L99" s="622"/>
      <c r="M99" s="622"/>
    </row>
    <row r="100" spans="1:13" s="51" customFormat="1" ht="12.75" x14ac:dyDescent="0.2">
      <c r="A100" s="487">
        <v>914</v>
      </c>
      <c r="B100" s="488"/>
      <c r="C100" s="137" t="s">
        <v>242</v>
      </c>
      <c r="D100" s="352">
        <v>310</v>
      </c>
      <c r="E100" s="147">
        <v>310</v>
      </c>
      <c r="F100" s="73">
        <v>310</v>
      </c>
      <c r="G100" s="73">
        <v>310</v>
      </c>
      <c r="H100" s="73">
        <v>310</v>
      </c>
      <c r="I100" s="622"/>
      <c r="J100" s="291"/>
      <c r="K100" s="176"/>
      <c r="L100" s="622"/>
      <c r="M100" s="291"/>
    </row>
    <row r="101" spans="1:13" s="51" customFormat="1" ht="12.75" x14ac:dyDescent="0.2">
      <c r="A101" s="487">
        <v>914</v>
      </c>
      <c r="B101" s="488"/>
      <c r="C101" s="137" t="s">
        <v>168</v>
      </c>
      <c r="D101" s="352">
        <v>400</v>
      </c>
      <c r="E101" s="147">
        <v>600</v>
      </c>
      <c r="F101" s="73">
        <v>600</v>
      </c>
      <c r="G101" s="73">
        <v>600</v>
      </c>
      <c r="H101" s="73">
        <v>600</v>
      </c>
      <c r="I101" s="622"/>
      <c r="J101" s="291"/>
      <c r="K101" s="176"/>
      <c r="L101" s="622"/>
      <c r="M101" s="291"/>
    </row>
    <row r="102" spans="1:13" s="51" customFormat="1" ht="12.75" x14ac:dyDescent="0.2">
      <c r="A102" s="487">
        <v>914</v>
      </c>
      <c r="B102" s="488"/>
      <c r="C102" s="137" t="s">
        <v>279</v>
      </c>
      <c r="D102" s="352">
        <v>3000</v>
      </c>
      <c r="E102" s="147">
        <v>3000</v>
      </c>
      <c r="F102" s="73">
        <v>3000</v>
      </c>
      <c r="G102" s="73">
        <v>3000</v>
      </c>
      <c r="H102" s="73">
        <v>3000</v>
      </c>
      <c r="I102" s="622"/>
      <c r="J102" s="622"/>
      <c r="K102" s="622"/>
      <c r="L102" s="622"/>
      <c r="M102" s="622"/>
    </row>
    <row r="103" spans="1:13" s="51" customFormat="1" ht="12.75" x14ac:dyDescent="0.2">
      <c r="A103" s="487">
        <v>914</v>
      </c>
      <c r="B103" s="488"/>
      <c r="C103" s="137" t="s">
        <v>391</v>
      </c>
      <c r="D103" s="352">
        <v>3000</v>
      </c>
      <c r="E103" s="147">
        <v>3100</v>
      </c>
      <c r="F103" s="73">
        <v>3100</v>
      </c>
      <c r="G103" s="73">
        <v>3100</v>
      </c>
      <c r="H103" s="73">
        <v>3100</v>
      </c>
      <c r="I103" s="622"/>
      <c r="J103" s="291"/>
      <c r="K103" s="176"/>
      <c r="L103" s="622"/>
      <c r="M103" s="291"/>
    </row>
    <row r="104" spans="1:13" s="51" customFormat="1" ht="12.75" x14ac:dyDescent="0.2">
      <c r="A104" s="487">
        <v>914</v>
      </c>
      <c r="B104" s="488"/>
      <c r="C104" s="236" t="s">
        <v>169</v>
      </c>
      <c r="D104" s="352">
        <v>470</v>
      </c>
      <c r="E104" s="147">
        <v>572</v>
      </c>
      <c r="F104" s="73">
        <v>572</v>
      </c>
      <c r="G104" s="73">
        <v>572</v>
      </c>
      <c r="H104" s="73">
        <v>572</v>
      </c>
      <c r="I104" s="622"/>
      <c r="J104" s="291"/>
      <c r="K104" s="176"/>
      <c r="L104" s="622"/>
      <c r="M104" s="291"/>
    </row>
    <row r="105" spans="1:13" s="51" customFormat="1" ht="12.75" x14ac:dyDescent="0.2">
      <c r="A105" s="487">
        <v>914</v>
      </c>
      <c r="B105" s="488"/>
      <c r="C105" s="236" t="s">
        <v>173</v>
      </c>
      <c r="D105" s="352">
        <v>400</v>
      </c>
      <c r="E105" s="147">
        <v>400</v>
      </c>
      <c r="F105" s="73">
        <v>400</v>
      </c>
      <c r="G105" s="73">
        <v>400</v>
      </c>
      <c r="H105" s="73">
        <v>250</v>
      </c>
      <c r="I105" s="622"/>
      <c r="J105" s="291"/>
      <c r="K105" s="176"/>
      <c r="L105" s="622"/>
      <c r="M105" s="291"/>
    </row>
    <row r="106" spans="1:13" s="51" customFormat="1" ht="12.75" x14ac:dyDescent="0.2">
      <c r="A106" s="487">
        <v>914</v>
      </c>
      <c r="B106" s="488"/>
      <c r="C106" s="236" t="s">
        <v>131</v>
      </c>
      <c r="D106" s="352">
        <v>600</v>
      </c>
      <c r="E106" s="147">
        <v>700</v>
      </c>
      <c r="F106" s="73">
        <v>700</v>
      </c>
      <c r="G106" s="73">
        <v>700</v>
      </c>
      <c r="H106" s="73">
        <v>700</v>
      </c>
      <c r="I106" s="622"/>
      <c r="J106" s="291"/>
      <c r="K106" s="176"/>
      <c r="L106" s="622"/>
      <c r="M106" s="291"/>
    </row>
    <row r="107" spans="1:13" s="51" customFormat="1" ht="12.75" x14ac:dyDescent="0.2">
      <c r="A107" s="487">
        <v>914</v>
      </c>
      <c r="B107" s="488"/>
      <c r="C107" s="137" t="s">
        <v>517</v>
      </c>
      <c r="D107" s="352">
        <v>2020</v>
      </c>
      <c r="E107" s="147">
        <v>3397</v>
      </c>
      <c r="F107" s="73">
        <v>1997</v>
      </c>
      <c r="G107" s="73">
        <v>1997</v>
      </c>
      <c r="H107" s="73">
        <v>2097</v>
      </c>
      <c r="I107" s="622"/>
      <c r="J107" s="291"/>
      <c r="K107" s="176"/>
      <c r="L107" s="622"/>
      <c r="M107" s="291"/>
    </row>
    <row r="108" spans="1:13" s="51" customFormat="1" ht="12.75" x14ac:dyDescent="0.2">
      <c r="A108" s="487">
        <v>914</v>
      </c>
      <c r="B108" s="488"/>
      <c r="C108" s="137" t="s">
        <v>519</v>
      </c>
      <c r="D108" s="352">
        <v>800</v>
      </c>
      <c r="E108" s="147">
        <v>1400</v>
      </c>
      <c r="F108" s="73">
        <v>400</v>
      </c>
      <c r="G108" s="73">
        <v>400</v>
      </c>
      <c r="H108" s="73">
        <v>200</v>
      </c>
      <c r="I108" s="622"/>
      <c r="J108" s="291"/>
      <c r="K108" s="176"/>
      <c r="L108" s="622"/>
      <c r="M108" s="291"/>
    </row>
    <row r="109" spans="1:13" s="51" customFormat="1" ht="12.75" x14ac:dyDescent="0.2">
      <c r="A109" s="487">
        <v>914</v>
      </c>
      <c r="B109" s="488" t="s">
        <v>22</v>
      </c>
      <c r="C109" s="357" t="s">
        <v>104</v>
      </c>
      <c r="D109" s="354">
        <v>11540</v>
      </c>
      <c r="E109" s="354">
        <v>11690</v>
      </c>
      <c r="F109" s="354">
        <v>11690</v>
      </c>
      <c r="G109" s="354">
        <v>11690</v>
      </c>
      <c r="H109" s="354">
        <v>11790</v>
      </c>
      <c r="I109" s="622"/>
      <c r="J109" s="291"/>
      <c r="K109" s="176"/>
      <c r="L109" s="622"/>
      <c r="M109" s="291"/>
    </row>
    <row r="110" spans="1:13" s="51" customFormat="1" ht="12.75" x14ac:dyDescent="0.2">
      <c r="A110" s="487">
        <v>914</v>
      </c>
      <c r="B110" s="488"/>
      <c r="C110" s="137" t="s">
        <v>509</v>
      </c>
      <c r="D110" s="352">
        <v>11540</v>
      </c>
      <c r="E110" s="147">
        <v>11690</v>
      </c>
      <c r="F110" s="73">
        <v>11690</v>
      </c>
      <c r="G110" s="73">
        <v>11690</v>
      </c>
      <c r="H110" s="73">
        <v>11790</v>
      </c>
      <c r="I110" s="622"/>
      <c r="J110" s="291"/>
      <c r="K110" s="176"/>
      <c r="L110" s="622"/>
      <c r="M110" s="291"/>
    </row>
    <row r="111" spans="1:13" s="53" customFormat="1" ht="12.75" x14ac:dyDescent="0.2">
      <c r="A111" s="487">
        <v>914</v>
      </c>
      <c r="B111" s="488" t="s">
        <v>26</v>
      </c>
      <c r="C111" s="357" t="s">
        <v>105</v>
      </c>
      <c r="D111" s="354">
        <v>6700</v>
      </c>
      <c r="E111" s="354">
        <v>7055</v>
      </c>
      <c r="F111" s="354">
        <v>7125</v>
      </c>
      <c r="G111" s="354">
        <v>6975</v>
      </c>
      <c r="H111" s="354">
        <v>7475</v>
      </c>
      <c r="I111" s="622"/>
      <c r="J111" s="291"/>
      <c r="K111" s="176"/>
      <c r="L111" s="622"/>
      <c r="M111" s="291"/>
    </row>
    <row r="112" spans="1:13" s="54" customFormat="1" ht="12.75" x14ac:dyDescent="0.2">
      <c r="A112" s="487">
        <v>914</v>
      </c>
      <c r="B112" s="488"/>
      <c r="C112" s="370" t="s">
        <v>350</v>
      </c>
      <c r="D112" s="371">
        <v>300</v>
      </c>
      <c r="E112" s="372">
        <v>300</v>
      </c>
      <c r="F112" s="373">
        <v>300</v>
      </c>
      <c r="G112" s="373">
        <v>300</v>
      </c>
      <c r="H112" s="373">
        <v>300</v>
      </c>
      <c r="I112" s="622"/>
      <c r="J112" s="622"/>
      <c r="K112" s="622"/>
      <c r="L112" s="622"/>
      <c r="M112" s="622"/>
    </row>
    <row r="113" spans="1:13" s="53" customFormat="1" ht="12.75" x14ac:dyDescent="0.2">
      <c r="A113" s="487">
        <v>914</v>
      </c>
      <c r="B113" s="488"/>
      <c r="C113" s="370" t="s">
        <v>272</v>
      </c>
      <c r="D113" s="371">
        <v>2500</v>
      </c>
      <c r="E113" s="372">
        <v>2500</v>
      </c>
      <c r="F113" s="373">
        <v>2500</v>
      </c>
      <c r="G113" s="373">
        <v>2500</v>
      </c>
      <c r="H113" s="373">
        <v>3000</v>
      </c>
      <c r="I113" s="622"/>
      <c r="J113" s="291"/>
      <c r="K113" s="176"/>
      <c r="L113" s="622"/>
      <c r="M113" s="291"/>
    </row>
    <row r="114" spans="1:13" s="54" customFormat="1" ht="12.75" x14ac:dyDescent="0.2">
      <c r="A114" s="487">
        <v>914</v>
      </c>
      <c r="B114" s="488"/>
      <c r="C114" s="370" t="s">
        <v>335</v>
      </c>
      <c r="D114" s="371">
        <v>800</v>
      </c>
      <c r="E114" s="372">
        <v>1000</v>
      </c>
      <c r="F114" s="373">
        <v>1000</v>
      </c>
      <c r="G114" s="373">
        <v>1000</v>
      </c>
      <c r="H114" s="373">
        <v>1000</v>
      </c>
      <c r="I114" s="622"/>
      <c r="J114" s="291"/>
      <c r="K114" s="176"/>
      <c r="L114" s="622"/>
      <c r="M114" s="291"/>
    </row>
    <row r="115" spans="1:13" s="54" customFormat="1" ht="12.75" x14ac:dyDescent="0.2">
      <c r="A115" s="487">
        <v>914</v>
      </c>
      <c r="B115" s="488"/>
      <c r="C115" s="370" t="s">
        <v>176</v>
      </c>
      <c r="D115" s="371">
        <v>200</v>
      </c>
      <c r="E115" s="372">
        <v>200</v>
      </c>
      <c r="F115" s="373">
        <v>200</v>
      </c>
      <c r="G115" s="373">
        <v>200</v>
      </c>
      <c r="H115" s="373">
        <v>200</v>
      </c>
      <c r="I115" s="622"/>
      <c r="J115" s="291"/>
      <c r="K115" s="176"/>
      <c r="L115" s="622"/>
      <c r="M115" s="291"/>
    </row>
    <row r="116" spans="1:13" s="54" customFormat="1" ht="12.75" x14ac:dyDescent="0.2">
      <c r="A116" s="487">
        <v>914</v>
      </c>
      <c r="B116" s="488"/>
      <c r="C116" s="370" t="s">
        <v>221</v>
      </c>
      <c r="D116" s="371">
        <v>200</v>
      </c>
      <c r="E116" s="372">
        <v>400</v>
      </c>
      <c r="F116" s="373">
        <v>400</v>
      </c>
      <c r="G116" s="373">
        <v>400</v>
      </c>
      <c r="H116" s="373">
        <v>400</v>
      </c>
      <c r="I116" s="622"/>
      <c r="J116" s="291"/>
      <c r="K116" s="176"/>
      <c r="L116" s="622"/>
      <c r="M116" s="291"/>
    </row>
    <row r="117" spans="1:13" s="54" customFormat="1" ht="12.75" x14ac:dyDescent="0.2">
      <c r="A117" s="487">
        <v>914</v>
      </c>
      <c r="B117" s="488"/>
      <c r="C117" s="370" t="s">
        <v>431</v>
      </c>
      <c r="D117" s="371">
        <v>250</v>
      </c>
      <c r="E117" s="372">
        <v>250</v>
      </c>
      <c r="F117" s="373">
        <v>250</v>
      </c>
      <c r="G117" s="373">
        <v>250</v>
      </c>
      <c r="H117" s="373">
        <v>250</v>
      </c>
      <c r="I117" s="622"/>
      <c r="J117" s="291"/>
      <c r="K117" s="176"/>
      <c r="L117" s="622"/>
      <c r="M117" s="291"/>
    </row>
    <row r="118" spans="1:13" s="54" customFormat="1" ht="12.75" x14ac:dyDescent="0.2">
      <c r="A118" s="487">
        <v>914</v>
      </c>
      <c r="B118" s="488"/>
      <c r="C118" s="370" t="s">
        <v>174</v>
      </c>
      <c r="D118" s="371">
        <v>450</v>
      </c>
      <c r="E118" s="372">
        <v>500</v>
      </c>
      <c r="F118" s="373">
        <v>500</v>
      </c>
      <c r="G118" s="373">
        <v>500</v>
      </c>
      <c r="H118" s="373">
        <v>500</v>
      </c>
      <c r="I118" s="622"/>
      <c r="J118" s="291"/>
      <c r="K118" s="176"/>
      <c r="L118" s="622"/>
      <c r="M118" s="291"/>
    </row>
    <row r="119" spans="1:13" s="54" customFormat="1" ht="12.75" x14ac:dyDescent="0.2">
      <c r="A119" s="487">
        <v>914</v>
      </c>
      <c r="B119" s="488"/>
      <c r="C119" s="154" t="s">
        <v>716</v>
      </c>
      <c r="D119" s="371">
        <v>400</v>
      </c>
      <c r="E119" s="372">
        <v>700</v>
      </c>
      <c r="F119" s="373">
        <v>700</v>
      </c>
      <c r="G119" s="373">
        <v>700</v>
      </c>
      <c r="H119" s="373">
        <v>700</v>
      </c>
      <c r="I119" s="622"/>
      <c r="J119" s="291"/>
      <c r="K119" s="176"/>
      <c r="L119" s="622"/>
      <c r="M119" s="291"/>
    </row>
    <row r="120" spans="1:13" s="54" customFormat="1" ht="12.75" x14ac:dyDescent="0.2">
      <c r="A120" s="487">
        <v>914</v>
      </c>
      <c r="B120" s="488"/>
      <c r="C120" s="154" t="s">
        <v>517</v>
      </c>
      <c r="D120" s="362">
        <v>1600</v>
      </c>
      <c r="E120" s="363">
        <v>1205</v>
      </c>
      <c r="F120" s="364">
        <v>1275</v>
      </c>
      <c r="G120" s="364">
        <v>1125</v>
      </c>
      <c r="H120" s="364">
        <v>1125</v>
      </c>
      <c r="I120" s="622"/>
      <c r="J120" s="291"/>
      <c r="K120" s="176"/>
      <c r="L120" s="622"/>
      <c r="M120" s="291"/>
    </row>
    <row r="121" spans="1:13" s="54" customFormat="1" ht="12.75" x14ac:dyDescent="0.2">
      <c r="A121" s="487">
        <v>914</v>
      </c>
      <c r="B121" s="488" t="s">
        <v>30</v>
      </c>
      <c r="C121" s="357" t="s">
        <v>112</v>
      </c>
      <c r="D121" s="354">
        <v>5225</v>
      </c>
      <c r="E121" s="354">
        <v>8221</v>
      </c>
      <c r="F121" s="354">
        <v>3664</v>
      </c>
      <c r="G121" s="354">
        <v>3697</v>
      </c>
      <c r="H121" s="354">
        <v>3430</v>
      </c>
      <c r="I121" s="712"/>
      <c r="J121" s="291"/>
      <c r="K121" s="176"/>
      <c r="L121" s="622"/>
      <c r="M121" s="291"/>
    </row>
    <row r="122" spans="1:13" s="53" customFormat="1" ht="12.75" x14ac:dyDescent="0.2">
      <c r="A122" s="487">
        <v>914</v>
      </c>
      <c r="B122" s="488"/>
      <c r="C122" s="136" t="s">
        <v>717</v>
      </c>
      <c r="D122" s="352">
        <v>400</v>
      </c>
      <c r="E122" s="147">
        <v>411</v>
      </c>
      <c r="F122" s="73">
        <v>444</v>
      </c>
      <c r="G122" s="73">
        <v>462</v>
      </c>
      <c r="H122" s="73">
        <v>0</v>
      </c>
      <c r="I122" s="622"/>
      <c r="J122" s="291"/>
      <c r="K122" s="176"/>
      <c r="L122" s="622"/>
      <c r="M122" s="291"/>
    </row>
    <row r="123" spans="1:13" s="53" customFormat="1" ht="12.75" x14ac:dyDescent="0.2">
      <c r="A123" s="487">
        <v>914</v>
      </c>
      <c r="B123" s="488"/>
      <c r="C123" s="236" t="s">
        <v>649</v>
      </c>
      <c r="D123" s="352"/>
      <c r="E123" s="147">
        <v>4500</v>
      </c>
      <c r="F123" s="73"/>
      <c r="G123" s="73"/>
      <c r="H123" s="73"/>
      <c r="I123" s="622"/>
      <c r="J123" s="291"/>
      <c r="K123" s="176"/>
      <c r="L123" s="622"/>
      <c r="M123" s="291"/>
    </row>
    <row r="124" spans="1:13" s="54" customFormat="1" ht="12.75" customHeight="1" x14ac:dyDescent="0.2">
      <c r="A124" s="487">
        <v>914</v>
      </c>
      <c r="B124" s="488"/>
      <c r="C124" s="137" t="s">
        <v>520</v>
      </c>
      <c r="D124" s="352">
        <v>520</v>
      </c>
      <c r="E124" s="147">
        <v>520</v>
      </c>
      <c r="F124" s="73">
        <v>540</v>
      </c>
      <c r="G124" s="73">
        <v>540</v>
      </c>
      <c r="H124" s="73">
        <v>540</v>
      </c>
      <c r="I124" s="622"/>
      <c r="J124" s="622"/>
      <c r="K124" s="622"/>
      <c r="L124" s="622"/>
      <c r="M124" s="622"/>
    </row>
    <row r="125" spans="1:13" s="54" customFormat="1" ht="12.75" customHeight="1" x14ac:dyDescent="0.2">
      <c r="A125" s="487">
        <v>914</v>
      </c>
      <c r="B125" s="488"/>
      <c r="C125" s="137" t="s">
        <v>521</v>
      </c>
      <c r="D125" s="352">
        <v>855</v>
      </c>
      <c r="E125" s="147">
        <v>990</v>
      </c>
      <c r="F125" s="73">
        <v>1030</v>
      </c>
      <c r="G125" s="73">
        <v>1045</v>
      </c>
      <c r="H125" s="73">
        <v>1090</v>
      </c>
      <c r="I125" s="622"/>
      <c r="J125" s="622"/>
      <c r="K125" s="622"/>
      <c r="L125" s="622"/>
      <c r="M125" s="622"/>
    </row>
    <row r="126" spans="1:13" s="54" customFormat="1" ht="12.75" x14ac:dyDescent="0.2">
      <c r="A126" s="487">
        <v>914</v>
      </c>
      <c r="B126" s="488"/>
      <c r="C126" s="236" t="s">
        <v>316</v>
      </c>
      <c r="D126" s="352">
        <v>250</v>
      </c>
      <c r="E126" s="147">
        <v>400</v>
      </c>
      <c r="F126" s="73">
        <v>400</v>
      </c>
      <c r="G126" s="73">
        <v>400</v>
      </c>
      <c r="H126" s="73">
        <v>400</v>
      </c>
      <c r="I126" s="622"/>
      <c r="J126" s="291"/>
      <c r="K126" s="176"/>
      <c r="L126" s="622"/>
      <c r="M126" s="291"/>
    </row>
    <row r="127" spans="1:13" s="51" customFormat="1" ht="12.75" x14ac:dyDescent="0.2">
      <c r="A127" s="487">
        <v>914</v>
      </c>
      <c r="B127" s="488"/>
      <c r="C127" s="136" t="s">
        <v>650</v>
      </c>
      <c r="D127" s="352">
        <v>0</v>
      </c>
      <c r="E127" s="147">
        <v>400</v>
      </c>
      <c r="F127" s="73">
        <v>400</v>
      </c>
      <c r="G127" s="73">
        <v>400</v>
      </c>
      <c r="H127" s="73">
        <v>400</v>
      </c>
      <c r="I127" s="622"/>
      <c r="J127" s="291"/>
      <c r="K127" s="176"/>
      <c r="L127" s="622"/>
      <c r="M127" s="291"/>
    </row>
    <row r="128" spans="1:13" s="51" customFormat="1" ht="12.75" x14ac:dyDescent="0.2">
      <c r="A128" s="487">
        <v>914</v>
      </c>
      <c r="B128" s="488"/>
      <c r="C128" s="136" t="s">
        <v>651</v>
      </c>
      <c r="D128" s="352">
        <v>250</v>
      </c>
      <c r="E128" s="147">
        <v>250</v>
      </c>
      <c r="F128" s="73">
        <v>250</v>
      </c>
      <c r="G128" s="73">
        <v>250</v>
      </c>
      <c r="H128" s="73">
        <v>250</v>
      </c>
      <c r="I128" s="622"/>
      <c r="J128" s="291"/>
      <c r="K128" s="176"/>
      <c r="L128" s="622"/>
      <c r="M128" s="291"/>
    </row>
    <row r="129" spans="1:13" s="53" customFormat="1" ht="12.75" x14ac:dyDescent="0.2">
      <c r="A129" s="487">
        <v>914</v>
      </c>
      <c r="B129" s="488"/>
      <c r="C129" s="154" t="s">
        <v>517</v>
      </c>
      <c r="D129" s="352">
        <v>2950</v>
      </c>
      <c r="E129" s="147">
        <v>750</v>
      </c>
      <c r="F129" s="73">
        <v>600</v>
      </c>
      <c r="G129" s="73">
        <v>600</v>
      </c>
      <c r="H129" s="73">
        <v>750</v>
      </c>
      <c r="I129" s="622"/>
      <c r="J129" s="291"/>
      <c r="K129" s="176"/>
      <c r="L129" s="622"/>
      <c r="M129" s="291"/>
    </row>
    <row r="130" spans="1:13" s="53" customFormat="1" ht="12.75" x14ac:dyDescent="0.2">
      <c r="A130" s="487">
        <v>914</v>
      </c>
      <c r="B130" s="488"/>
      <c r="C130" s="236"/>
      <c r="D130" s="352"/>
      <c r="E130" s="147"/>
      <c r="F130" s="73"/>
      <c r="G130" s="73"/>
      <c r="H130" s="73"/>
      <c r="I130" s="622"/>
      <c r="J130" s="291"/>
      <c r="K130" s="176"/>
      <c r="L130" s="622"/>
      <c r="M130" s="291"/>
    </row>
    <row r="131" spans="1:13" s="53" customFormat="1" ht="12.75" x14ac:dyDescent="0.2">
      <c r="A131" s="487">
        <v>914</v>
      </c>
      <c r="B131" s="488" t="s">
        <v>33</v>
      </c>
      <c r="C131" s="357" t="s">
        <v>364</v>
      </c>
      <c r="D131" s="354">
        <v>3344.5299999999997</v>
      </c>
      <c r="E131" s="354">
        <v>3745.43</v>
      </c>
      <c r="F131" s="354">
        <v>3745.43</v>
      </c>
      <c r="G131" s="354">
        <v>3745.43</v>
      </c>
      <c r="H131" s="354">
        <v>3745.43</v>
      </c>
      <c r="I131" s="155"/>
      <c r="J131" s="155"/>
      <c r="K131" s="155"/>
    </row>
    <row r="132" spans="1:13" s="53" customFormat="1" ht="12.75" x14ac:dyDescent="0.2">
      <c r="A132" s="487">
        <v>914</v>
      </c>
      <c r="B132" s="488"/>
      <c r="C132" s="137" t="s">
        <v>518</v>
      </c>
      <c r="D132" s="352">
        <v>745.43</v>
      </c>
      <c r="E132" s="147">
        <v>745.43</v>
      </c>
      <c r="F132" s="259">
        <v>745.43</v>
      </c>
      <c r="G132" s="73">
        <v>745.43</v>
      </c>
      <c r="H132" s="73">
        <v>745.43</v>
      </c>
      <c r="I132" s="563"/>
      <c r="J132" s="290"/>
    </row>
    <row r="133" spans="1:13" s="53" customFormat="1" ht="12.75" x14ac:dyDescent="0.2">
      <c r="A133" s="487">
        <v>914</v>
      </c>
      <c r="B133" s="488"/>
      <c r="C133" s="525" t="s">
        <v>522</v>
      </c>
      <c r="D133" s="352">
        <v>2599.1</v>
      </c>
      <c r="E133" s="147">
        <v>3000</v>
      </c>
      <c r="F133" s="259">
        <v>3000</v>
      </c>
      <c r="G133" s="73">
        <v>3000</v>
      </c>
      <c r="H133" s="73">
        <v>3000</v>
      </c>
      <c r="I133" s="518"/>
      <c r="J133" s="290"/>
    </row>
    <row r="134" spans="1:13" s="51" customFormat="1" ht="12.75" x14ac:dyDescent="0.2">
      <c r="A134" s="487">
        <v>914</v>
      </c>
      <c r="B134" s="488"/>
      <c r="C134" s="137" t="s">
        <v>523</v>
      </c>
      <c r="D134" s="352">
        <v>0</v>
      </c>
      <c r="E134" s="147">
        <v>0</v>
      </c>
      <c r="F134" s="259">
        <v>0</v>
      </c>
      <c r="G134" s="73">
        <v>0</v>
      </c>
      <c r="H134" s="73">
        <v>0</v>
      </c>
      <c r="I134" s="489"/>
      <c r="J134" s="232"/>
      <c r="K134" s="55"/>
      <c r="M134" s="55"/>
    </row>
    <row r="135" spans="1:13" s="51" customFormat="1" ht="12.75" x14ac:dyDescent="0.2">
      <c r="A135" s="487">
        <v>914</v>
      </c>
      <c r="B135" s="488" t="s">
        <v>34</v>
      </c>
      <c r="C135" s="357" t="s">
        <v>106</v>
      </c>
      <c r="D135" s="354">
        <v>17614</v>
      </c>
      <c r="E135" s="354">
        <v>19144</v>
      </c>
      <c r="F135" s="354">
        <v>18394</v>
      </c>
      <c r="G135" s="354">
        <v>18804</v>
      </c>
      <c r="H135" s="354">
        <v>19220</v>
      </c>
      <c r="I135" s="234"/>
      <c r="J135" s="232"/>
    </row>
    <row r="136" spans="1:13" s="51" customFormat="1" ht="12.75" x14ac:dyDescent="0.2">
      <c r="A136" s="487">
        <v>914</v>
      </c>
      <c r="B136" s="488"/>
      <c r="C136" s="137" t="s">
        <v>337</v>
      </c>
      <c r="D136" s="352">
        <v>10000</v>
      </c>
      <c r="E136" s="147">
        <v>10000</v>
      </c>
      <c r="F136" s="259">
        <v>10000</v>
      </c>
      <c r="G136" s="73">
        <v>10000</v>
      </c>
      <c r="H136" s="73">
        <v>10000</v>
      </c>
      <c r="I136" s="234"/>
      <c r="J136" s="232"/>
    </row>
    <row r="137" spans="1:13" s="51" customFormat="1" ht="12.75" x14ac:dyDescent="0.2">
      <c r="A137" s="487">
        <v>914</v>
      </c>
      <c r="B137" s="488"/>
      <c r="C137" s="361" t="s">
        <v>195</v>
      </c>
      <c r="D137" s="353"/>
      <c r="E137" s="141"/>
      <c r="F137" s="128"/>
      <c r="G137" s="128"/>
      <c r="H137" s="128"/>
      <c r="I137" s="234"/>
      <c r="J137" s="232"/>
    </row>
    <row r="138" spans="1:13" s="51" customFormat="1" ht="12.75" x14ac:dyDescent="0.2">
      <c r="A138" s="487">
        <v>914</v>
      </c>
      <c r="B138" s="488"/>
      <c r="C138" s="278" t="s">
        <v>299</v>
      </c>
      <c r="D138" s="362">
        <v>5000</v>
      </c>
      <c r="E138" s="363">
        <v>10000</v>
      </c>
      <c r="F138" s="374">
        <v>10000</v>
      </c>
      <c r="G138" s="374">
        <v>10000</v>
      </c>
      <c r="H138" s="374">
        <v>10000</v>
      </c>
      <c r="I138" s="234"/>
      <c r="J138" s="232"/>
    </row>
    <row r="139" spans="1:13" s="51" customFormat="1" ht="12.75" x14ac:dyDescent="0.2">
      <c r="A139" s="487">
        <v>914</v>
      </c>
      <c r="B139" s="488"/>
      <c r="C139" s="137" t="s">
        <v>336</v>
      </c>
      <c r="D139" s="352">
        <v>7514</v>
      </c>
      <c r="E139" s="147">
        <v>8944</v>
      </c>
      <c r="F139" s="73">
        <v>8194</v>
      </c>
      <c r="G139" s="73">
        <v>8604</v>
      </c>
      <c r="H139" s="73">
        <v>9020</v>
      </c>
      <c r="I139" s="234"/>
      <c r="J139" s="232"/>
    </row>
    <row r="140" spans="1:13" s="51" customFormat="1" ht="12.75" x14ac:dyDescent="0.2">
      <c r="A140" s="487">
        <v>914</v>
      </c>
      <c r="B140" s="488"/>
      <c r="C140" s="361" t="s">
        <v>195</v>
      </c>
      <c r="D140" s="362"/>
      <c r="E140" s="363"/>
      <c r="F140" s="364"/>
      <c r="G140" s="364"/>
      <c r="H140" s="364"/>
      <c r="I140" s="234"/>
      <c r="J140" s="232"/>
    </row>
    <row r="141" spans="1:13" s="51" customFormat="1" ht="12.75" x14ac:dyDescent="0.2">
      <c r="A141" s="487">
        <v>914</v>
      </c>
      <c r="B141" s="488"/>
      <c r="C141" s="702" t="s">
        <v>297</v>
      </c>
      <c r="D141" s="704">
        <v>220</v>
      </c>
      <c r="E141" s="243">
        <v>220</v>
      </c>
      <c r="F141" s="377">
        <v>220</v>
      </c>
      <c r="G141" s="377">
        <v>220</v>
      </c>
      <c r="H141" s="377">
        <v>220</v>
      </c>
      <c r="I141" s="234"/>
      <c r="J141" s="232"/>
      <c r="K141" s="55"/>
      <c r="M141" s="55"/>
    </row>
    <row r="142" spans="1:13" s="51" customFormat="1" ht="12.75" x14ac:dyDescent="0.2">
      <c r="A142" s="487">
        <v>914</v>
      </c>
      <c r="B142" s="488"/>
      <c r="C142" s="702" t="s">
        <v>659</v>
      </c>
      <c r="D142" s="704">
        <v>0</v>
      </c>
      <c r="E142" s="243">
        <v>750</v>
      </c>
      <c r="F142" s="377">
        <v>0</v>
      </c>
      <c r="G142" s="377">
        <v>0</v>
      </c>
      <c r="H142" s="377">
        <v>0</v>
      </c>
      <c r="I142" s="234"/>
      <c r="J142" s="291"/>
    </row>
    <row r="143" spans="1:13" s="51" customFormat="1" ht="12.75" x14ac:dyDescent="0.2">
      <c r="A143" s="487">
        <v>914</v>
      </c>
      <c r="B143" s="488"/>
      <c r="C143" s="703" t="s">
        <v>321</v>
      </c>
      <c r="D143" s="704">
        <v>220</v>
      </c>
      <c r="E143" s="243">
        <v>300</v>
      </c>
      <c r="F143" s="377">
        <v>300</v>
      </c>
      <c r="G143" s="377">
        <v>300</v>
      </c>
      <c r="H143" s="377">
        <v>300</v>
      </c>
      <c r="I143" s="234"/>
      <c r="J143" s="232"/>
    </row>
    <row r="144" spans="1:13" s="51" customFormat="1" ht="12.75" x14ac:dyDescent="0.2">
      <c r="A144" s="487">
        <v>914</v>
      </c>
      <c r="B144" s="488"/>
      <c r="C144" s="703" t="s">
        <v>296</v>
      </c>
      <c r="D144" s="704">
        <v>460</v>
      </c>
      <c r="E144" s="243">
        <v>460</v>
      </c>
      <c r="F144" s="377">
        <v>460</v>
      </c>
      <c r="G144" s="377">
        <v>460</v>
      </c>
      <c r="H144" s="377">
        <v>460</v>
      </c>
      <c r="I144" s="234"/>
      <c r="J144" s="232"/>
    </row>
    <row r="145" spans="1:10" s="51" customFormat="1" ht="12.75" x14ac:dyDescent="0.2">
      <c r="A145" s="487">
        <v>914</v>
      </c>
      <c r="B145" s="488"/>
      <c r="C145" s="703" t="s">
        <v>488</v>
      </c>
      <c r="D145" s="704">
        <v>30</v>
      </c>
      <c r="E145" s="243">
        <v>30</v>
      </c>
      <c r="F145" s="377">
        <v>30</v>
      </c>
      <c r="G145" s="377">
        <v>40</v>
      </c>
      <c r="H145" s="377">
        <v>40</v>
      </c>
      <c r="I145" s="234"/>
      <c r="J145" s="291"/>
    </row>
    <row r="146" spans="1:10" s="51" customFormat="1" ht="12.75" x14ac:dyDescent="0.2">
      <c r="A146" s="487">
        <v>914</v>
      </c>
      <c r="B146" s="488"/>
      <c r="C146" s="703" t="s">
        <v>314</v>
      </c>
      <c r="D146" s="704">
        <v>4184</v>
      </c>
      <c r="E146" s="243">
        <v>4184</v>
      </c>
      <c r="F146" s="377">
        <v>4184</v>
      </c>
      <c r="G146" s="377">
        <v>4584</v>
      </c>
      <c r="H146" s="377">
        <v>5000</v>
      </c>
      <c r="I146" s="234"/>
      <c r="J146" s="232"/>
    </row>
    <row r="147" spans="1:10" s="53" customFormat="1" ht="12.75" x14ac:dyDescent="0.2">
      <c r="A147" s="487">
        <v>914</v>
      </c>
      <c r="B147" s="488"/>
      <c r="C147" s="703" t="s">
        <v>489</v>
      </c>
      <c r="D147" s="704">
        <v>1000</v>
      </c>
      <c r="E147" s="243">
        <v>1000</v>
      </c>
      <c r="F147" s="377">
        <v>1000</v>
      </c>
      <c r="G147" s="377">
        <v>1000</v>
      </c>
      <c r="H147" s="377">
        <v>1000</v>
      </c>
      <c r="I147" s="234"/>
      <c r="J147" s="232"/>
    </row>
    <row r="148" spans="1:10" s="51" customFormat="1" ht="12.75" x14ac:dyDescent="0.2">
      <c r="A148" s="487">
        <v>914</v>
      </c>
      <c r="B148" s="488"/>
      <c r="C148" s="703" t="s">
        <v>660</v>
      </c>
      <c r="D148" s="704">
        <v>0</v>
      </c>
      <c r="E148" s="243">
        <v>0</v>
      </c>
      <c r="F148" s="377">
        <v>0</v>
      </c>
      <c r="G148" s="377">
        <v>0</v>
      </c>
      <c r="H148" s="377">
        <v>0</v>
      </c>
      <c r="I148" s="234"/>
      <c r="J148" s="291"/>
    </row>
    <row r="149" spans="1:10" s="51" customFormat="1" ht="12.75" x14ac:dyDescent="0.2">
      <c r="A149" s="487">
        <v>914</v>
      </c>
      <c r="B149" s="488"/>
      <c r="C149" s="703" t="s">
        <v>298</v>
      </c>
      <c r="D149" s="704">
        <v>500</v>
      </c>
      <c r="E149" s="243">
        <v>500</v>
      </c>
      <c r="F149" s="377">
        <v>500</v>
      </c>
      <c r="G149" s="377">
        <v>500</v>
      </c>
      <c r="H149" s="377">
        <v>500</v>
      </c>
      <c r="I149" s="234"/>
      <c r="J149" s="232"/>
    </row>
    <row r="150" spans="1:10" s="53" customFormat="1" ht="12.75" x14ac:dyDescent="0.2">
      <c r="A150" s="487">
        <v>914</v>
      </c>
      <c r="B150" s="488"/>
      <c r="C150" s="703" t="s">
        <v>490</v>
      </c>
      <c r="D150" s="704">
        <v>500</v>
      </c>
      <c r="E150" s="243">
        <v>500</v>
      </c>
      <c r="F150" s="377">
        <v>500</v>
      </c>
      <c r="G150" s="377">
        <v>500</v>
      </c>
      <c r="H150" s="377">
        <v>500</v>
      </c>
      <c r="I150" s="234"/>
      <c r="J150" s="232"/>
    </row>
    <row r="151" spans="1:10" s="53" customFormat="1" ht="12.75" x14ac:dyDescent="0.2">
      <c r="A151" s="487">
        <v>914</v>
      </c>
      <c r="B151" s="488"/>
      <c r="C151" s="703" t="s">
        <v>491</v>
      </c>
      <c r="D151" s="704">
        <v>400</v>
      </c>
      <c r="E151" s="243">
        <v>400</v>
      </c>
      <c r="F151" s="377">
        <v>400</v>
      </c>
      <c r="G151" s="377">
        <v>400</v>
      </c>
      <c r="H151" s="377">
        <v>400</v>
      </c>
      <c r="I151" s="234"/>
      <c r="J151" s="232"/>
    </row>
    <row r="152" spans="1:10" s="51" customFormat="1" ht="14.25" customHeight="1" x14ac:dyDescent="0.2">
      <c r="A152" s="487">
        <v>914</v>
      </c>
      <c r="B152" s="488"/>
      <c r="C152" s="703" t="s">
        <v>492</v>
      </c>
      <c r="D152" s="704">
        <v>0</v>
      </c>
      <c r="E152" s="243">
        <v>100</v>
      </c>
      <c r="F152" s="377">
        <v>100</v>
      </c>
      <c r="G152" s="377">
        <v>100</v>
      </c>
      <c r="H152" s="377">
        <v>100</v>
      </c>
      <c r="I152" s="234"/>
      <c r="J152" s="290"/>
    </row>
    <row r="153" spans="1:10" s="51" customFormat="1" ht="12.75" x14ac:dyDescent="0.2">
      <c r="A153" s="487">
        <v>914</v>
      </c>
      <c r="B153" s="488"/>
      <c r="C153" s="703" t="s">
        <v>661</v>
      </c>
      <c r="D153" s="704">
        <v>0</v>
      </c>
      <c r="E153" s="243">
        <v>500</v>
      </c>
      <c r="F153" s="377">
        <v>500</v>
      </c>
      <c r="G153" s="377">
        <v>500</v>
      </c>
      <c r="H153" s="377">
        <v>500</v>
      </c>
      <c r="I153" s="234"/>
      <c r="J153" s="232"/>
    </row>
    <row r="154" spans="1:10" s="51" customFormat="1" ht="12.75" x14ac:dyDescent="0.2">
      <c r="A154" s="487">
        <v>914</v>
      </c>
      <c r="B154" s="488"/>
      <c r="C154" s="137" t="s">
        <v>523</v>
      </c>
      <c r="D154" s="352">
        <v>100</v>
      </c>
      <c r="E154" s="147">
        <v>200</v>
      </c>
      <c r="F154" s="73">
        <v>200</v>
      </c>
      <c r="G154" s="73">
        <v>200</v>
      </c>
      <c r="H154" s="73">
        <v>200</v>
      </c>
      <c r="I154" s="518"/>
      <c r="J154" s="232"/>
    </row>
    <row r="155" spans="1:10" s="51" customFormat="1" ht="12.75" x14ac:dyDescent="0.2">
      <c r="A155" s="487">
        <v>914</v>
      </c>
      <c r="B155" s="488"/>
      <c r="C155" s="137"/>
      <c r="D155" s="353"/>
      <c r="E155" s="141"/>
      <c r="F155" s="128"/>
      <c r="G155" s="128"/>
      <c r="H155" s="128"/>
      <c r="I155" s="518"/>
      <c r="J155" s="232"/>
    </row>
    <row r="156" spans="1:10" s="51" customFormat="1" ht="12.75" x14ac:dyDescent="0.2">
      <c r="A156" s="487">
        <v>914</v>
      </c>
      <c r="B156" s="488" t="s">
        <v>37</v>
      </c>
      <c r="C156" s="357" t="s">
        <v>107</v>
      </c>
      <c r="D156" s="350">
        <v>9866.2000000000007</v>
      </c>
      <c r="E156" s="350">
        <v>11971.2</v>
      </c>
      <c r="F156" s="350">
        <v>11601.2</v>
      </c>
      <c r="G156" s="350">
        <v>11601.2</v>
      </c>
      <c r="H156" s="350">
        <v>11501.2</v>
      </c>
      <c r="I156" s="234"/>
      <c r="J156" s="291"/>
    </row>
    <row r="157" spans="1:10" s="51" customFormat="1" ht="12.75" x14ac:dyDescent="0.2">
      <c r="A157" s="487">
        <v>914</v>
      </c>
      <c r="B157" s="488"/>
      <c r="C157" s="137" t="s">
        <v>524</v>
      </c>
      <c r="D157" s="352">
        <v>446.2</v>
      </c>
      <c r="E157" s="352">
        <v>391.2</v>
      </c>
      <c r="F157" s="352">
        <v>391.2</v>
      </c>
      <c r="G157" s="352">
        <v>391.2</v>
      </c>
      <c r="H157" s="352">
        <v>391.2</v>
      </c>
      <c r="I157" s="234"/>
      <c r="J157" s="232"/>
    </row>
    <row r="158" spans="1:10" s="51" customFormat="1" ht="12.75" x14ac:dyDescent="0.2">
      <c r="A158" s="487">
        <v>914</v>
      </c>
      <c r="B158" s="488"/>
      <c r="C158" s="280" t="s">
        <v>300</v>
      </c>
      <c r="D158" s="362">
        <v>70</v>
      </c>
      <c r="E158" s="363">
        <v>80</v>
      </c>
      <c r="F158" s="364">
        <v>80</v>
      </c>
      <c r="G158" s="364">
        <v>80</v>
      </c>
      <c r="H158" s="364">
        <v>80</v>
      </c>
      <c r="I158" s="234"/>
      <c r="J158" s="232"/>
    </row>
    <row r="159" spans="1:10" s="51" customFormat="1" ht="22.5" x14ac:dyDescent="0.2">
      <c r="A159" s="487">
        <v>914</v>
      </c>
      <c r="B159" s="488"/>
      <c r="C159" s="280" t="s">
        <v>493</v>
      </c>
      <c r="D159" s="362">
        <v>1000</v>
      </c>
      <c r="E159" s="363">
        <v>1600</v>
      </c>
      <c r="F159" s="364">
        <v>1600</v>
      </c>
      <c r="G159" s="364">
        <v>1600</v>
      </c>
      <c r="H159" s="364">
        <v>1600</v>
      </c>
      <c r="I159" s="234"/>
      <c r="J159" s="232"/>
    </row>
    <row r="160" spans="1:10" s="51" customFormat="1" ht="12.75" x14ac:dyDescent="0.2">
      <c r="A160" s="487">
        <v>914</v>
      </c>
      <c r="B160" s="488"/>
      <c r="C160" s="280" t="s">
        <v>494</v>
      </c>
      <c r="D160" s="362">
        <v>200</v>
      </c>
      <c r="E160" s="363">
        <v>200</v>
      </c>
      <c r="F160" s="364">
        <v>200</v>
      </c>
      <c r="G160" s="364">
        <v>200</v>
      </c>
      <c r="H160" s="364">
        <v>200</v>
      </c>
      <c r="I160" s="234"/>
      <c r="J160" s="232"/>
    </row>
    <row r="161" spans="1:14" s="51" customFormat="1" ht="22.5" x14ac:dyDescent="0.2">
      <c r="A161" s="487">
        <v>914</v>
      </c>
      <c r="B161" s="488"/>
      <c r="C161" s="280" t="s">
        <v>301</v>
      </c>
      <c r="D161" s="362">
        <v>50</v>
      </c>
      <c r="E161" s="363">
        <v>50</v>
      </c>
      <c r="F161" s="364">
        <v>50</v>
      </c>
      <c r="G161" s="364">
        <v>50</v>
      </c>
      <c r="H161" s="364">
        <v>50</v>
      </c>
      <c r="I161" s="234"/>
      <c r="J161" s="232"/>
    </row>
    <row r="162" spans="1:14" s="53" customFormat="1" ht="33.75" x14ac:dyDescent="0.2">
      <c r="A162" s="487">
        <v>914</v>
      </c>
      <c r="B162" s="488"/>
      <c r="C162" s="280" t="s">
        <v>302</v>
      </c>
      <c r="D162" s="362">
        <v>50</v>
      </c>
      <c r="E162" s="363">
        <v>50</v>
      </c>
      <c r="F162" s="364">
        <v>50</v>
      </c>
      <c r="G162" s="364">
        <v>50</v>
      </c>
      <c r="H162" s="364">
        <v>50</v>
      </c>
      <c r="I162" s="234"/>
      <c r="J162" s="232"/>
    </row>
    <row r="163" spans="1:14" s="51" customFormat="1" ht="12.75" x14ac:dyDescent="0.2">
      <c r="A163" s="487">
        <v>914</v>
      </c>
      <c r="B163" s="488"/>
      <c r="C163" s="280" t="s">
        <v>495</v>
      </c>
      <c r="D163" s="362">
        <v>1800</v>
      </c>
      <c r="E163" s="363">
        <v>2000</v>
      </c>
      <c r="F163" s="364">
        <v>2000</v>
      </c>
      <c r="G163" s="364">
        <v>2000</v>
      </c>
      <c r="H163" s="364">
        <v>2000</v>
      </c>
      <c r="I163" s="234"/>
      <c r="J163" s="290"/>
      <c r="K163" s="55"/>
      <c r="N163" s="55"/>
    </row>
    <row r="164" spans="1:14" s="51" customFormat="1" ht="12.75" x14ac:dyDescent="0.2">
      <c r="A164" s="487">
        <v>914</v>
      </c>
      <c r="B164" s="488"/>
      <c r="C164" s="280" t="s">
        <v>496</v>
      </c>
      <c r="D164" s="362">
        <v>200</v>
      </c>
      <c r="E164" s="363">
        <v>400</v>
      </c>
      <c r="F164" s="364">
        <v>400</v>
      </c>
      <c r="G164" s="364">
        <v>400</v>
      </c>
      <c r="H164" s="364">
        <v>400</v>
      </c>
      <c r="I164" s="234"/>
      <c r="J164" s="232"/>
    </row>
    <row r="165" spans="1:14" s="51" customFormat="1" ht="22.5" x14ac:dyDescent="0.2">
      <c r="A165" s="487">
        <v>914</v>
      </c>
      <c r="B165" s="488"/>
      <c r="C165" s="280" t="s">
        <v>497</v>
      </c>
      <c r="D165" s="362">
        <v>1500</v>
      </c>
      <c r="E165" s="363">
        <v>1500</v>
      </c>
      <c r="F165" s="364">
        <v>1500</v>
      </c>
      <c r="G165" s="364">
        <v>1500</v>
      </c>
      <c r="H165" s="364">
        <v>1500</v>
      </c>
      <c r="I165" s="234"/>
      <c r="J165" s="232"/>
    </row>
    <row r="166" spans="1:14" s="51" customFormat="1" ht="12.75" x14ac:dyDescent="0.2">
      <c r="A166" s="487">
        <v>914</v>
      </c>
      <c r="B166" s="488"/>
      <c r="C166" s="280" t="s">
        <v>498</v>
      </c>
      <c r="D166" s="362">
        <v>200</v>
      </c>
      <c r="E166" s="363">
        <v>200</v>
      </c>
      <c r="F166" s="364">
        <v>200</v>
      </c>
      <c r="G166" s="364">
        <v>200</v>
      </c>
      <c r="H166" s="364">
        <v>200</v>
      </c>
      <c r="I166" s="234"/>
      <c r="J166" s="232"/>
    </row>
    <row r="167" spans="1:14" s="51" customFormat="1" ht="22.5" x14ac:dyDescent="0.2">
      <c r="A167" s="487">
        <v>914</v>
      </c>
      <c r="B167" s="488"/>
      <c r="C167" s="280" t="s">
        <v>326</v>
      </c>
      <c r="D167" s="362">
        <v>40</v>
      </c>
      <c r="E167" s="363">
        <v>60</v>
      </c>
      <c r="F167" s="364">
        <v>60</v>
      </c>
      <c r="G167" s="364">
        <v>60</v>
      </c>
      <c r="H167" s="364">
        <v>60</v>
      </c>
      <c r="I167" s="234"/>
      <c r="J167" s="232"/>
    </row>
    <row r="168" spans="1:14" s="51" customFormat="1" ht="12.75" x14ac:dyDescent="0.2">
      <c r="A168" s="487">
        <v>914</v>
      </c>
      <c r="B168" s="488"/>
      <c r="C168" s="280" t="s">
        <v>718</v>
      </c>
      <c r="D168" s="362">
        <v>100</v>
      </c>
      <c r="E168" s="363">
        <v>200</v>
      </c>
      <c r="F168" s="364">
        <v>0</v>
      </c>
      <c r="G168" s="364">
        <v>100</v>
      </c>
      <c r="H168" s="364">
        <v>0</v>
      </c>
      <c r="I168" s="234"/>
      <c r="J168" s="232"/>
      <c r="K168" s="55"/>
    </row>
    <row r="169" spans="1:14" s="51" customFormat="1" ht="12.75" x14ac:dyDescent="0.2">
      <c r="A169" s="487">
        <v>914</v>
      </c>
      <c r="B169" s="488"/>
      <c r="C169" s="280" t="s">
        <v>500</v>
      </c>
      <c r="D169" s="362">
        <v>0</v>
      </c>
      <c r="E169" s="363">
        <v>100</v>
      </c>
      <c r="F169" s="364">
        <v>100</v>
      </c>
      <c r="G169" s="364">
        <v>100</v>
      </c>
      <c r="H169" s="364">
        <v>100</v>
      </c>
      <c r="I169" s="234"/>
      <c r="J169" s="291"/>
    </row>
    <row r="170" spans="1:14" s="53" customFormat="1" ht="33.75" x14ac:dyDescent="0.2">
      <c r="A170" s="487">
        <v>914</v>
      </c>
      <c r="B170" s="488"/>
      <c r="C170" s="280" t="s">
        <v>180</v>
      </c>
      <c r="D170" s="362">
        <v>300</v>
      </c>
      <c r="E170" s="363">
        <v>400</v>
      </c>
      <c r="F170" s="364">
        <v>350</v>
      </c>
      <c r="G170" s="364">
        <v>350</v>
      </c>
      <c r="H170" s="364">
        <v>350</v>
      </c>
      <c r="I170" s="234"/>
      <c r="J170" s="232"/>
    </row>
    <row r="171" spans="1:14" s="51" customFormat="1" ht="22.5" x14ac:dyDescent="0.2">
      <c r="A171" s="487">
        <v>914</v>
      </c>
      <c r="B171" s="488"/>
      <c r="C171" s="280" t="s">
        <v>327</v>
      </c>
      <c r="D171" s="362">
        <v>60</v>
      </c>
      <c r="E171" s="363">
        <v>60</v>
      </c>
      <c r="F171" s="364">
        <v>60</v>
      </c>
      <c r="G171" s="364">
        <v>60</v>
      </c>
      <c r="H171" s="364">
        <v>60</v>
      </c>
      <c r="I171" s="234"/>
      <c r="J171" s="290"/>
      <c r="K171" s="55"/>
      <c r="N171" s="55"/>
    </row>
    <row r="172" spans="1:14" s="51" customFormat="1" ht="12.75" x14ac:dyDescent="0.2">
      <c r="A172" s="487">
        <v>914</v>
      </c>
      <c r="B172" s="488"/>
      <c r="C172" s="280" t="s">
        <v>671</v>
      </c>
      <c r="D172" s="362">
        <v>50</v>
      </c>
      <c r="E172" s="363">
        <v>100</v>
      </c>
      <c r="F172" s="364">
        <v>100</v>
      </c>
      <c r="G172" s="364">
        <v>100</v>
      </c>
      <c r="H172" s="364">
        <v>100</v>
      </c>
      <c r="I172" s="234"/>
      <c r="J172" s="232"/>
    </row>
    <row r="173" spans="1:14" s="51" customFormat="1" ht="22.5" x14ac:dyDescent="0.2">
      <c r="A173" s="487">
        <v>914</v>
      </c>
      <c r="B173" s="488"/>
      <c r="C173" s="280" t="s">
        <v>328</v>
      </c>
      <c r="D173" s="362">
        <v>230</v>
      </c>
      <c r="E173" s="363">
        <v>230</v>
      </c>
      <c r="F173" s="364">
        <v>230</v>
      </c>
      <c r="G173" s="364">
        <v>230</v>
      </c>
      <c r="H173" s="364">
        <v>230</v>
      </c>
      <c r="I173" s="234"/>
      <c r="J173" s="232"/>
    </row>
    <row r="174" spans="1:14" s="51" customFormat="1" ht="45" x14ac:dyDescent="0.2">
      <c r="A174" s="487">
        <v>914</v>
      </c>
      <c r="B174" s="488"/>
      <c r="C174" s="280" t="s">
        <v>499</v>
      </c>
      <c r="D174" s="362">
        <v>1450</v>
      </c>
      <c r="E174" s="363">
        <v>1450</v>
      </c>
      <c r="F174" s="364">
        <v>1450</v>
      </c>
      <c r="G174" s="364">
        <v>1450</v>
      </c>
      <c r="H174" s="364">
        <v>1450</v>
      </c>
      <c r="I174" s="234"/>
      <c r="J174" s="232"/>
    </row>
    <row r="175" spans="1:14" s="51" customFormat="1" ht="12.75" x14ac:dyDescent="0.2">
      <c r="A175" s="487">
        <v>914</v>
      </c>
      <c r="B175" s="488"/>
      <c r="C175" s="280" t="s">
        <v>672</v>
      </c>
      <c r="D175" s="362">
        <v>0</v>
      </c>
      <c r="E175" s="363">
        <v>120</v>
      </c>
      <c r="F175" s="364">
        <v>500</v>
      </c>
      <c r="G175" s="364">
        <v>500</v>
      </c>
      <c r="H175" s="364">
        <v>500</v>
      </c>
      <c r="I175" s="234"/>
      <c r="J175" s="232"/>
    </row>
    <row r="176" spans="1:14" s="51" customFormat="1" ht="22.5" x14ac:dyDescent="0.2">
      <c r="A176" s="487">
        <v>914</v>
      </c>
      <c r="B176" s="488"/>
      <c r="C176" s="280" t="s">
        <v>303</v>
      </c>
      <c r="D176" s="362">
        <v>150</v>
      </c>
      <c r="E176" s="363">
        <v>150</v>
      </c>
      <c r="F176" s="364">
        <v>150</v>
      </c>
      <c r="G176" s="364">
        <v>150</v>
      </c>
      <c r="H176" s="364">
        <v>150</v>
      </c>
      <c r="I176" s="234"/>
      <c r="J176" s="232"/>
      <c r="K176" s="55"/>
    </row>
    <row r="177" spans="1:11" s="51" customFormat="1" ht="22.5" x14ac:dyDescent="0.2">
      <c r="A177" s="487">
        <v>914</v>
      </c>
      <c r="B177" s="488"/>
      <c r="C177" s="280" t="s">
        <v>304</v>
      </c>
      <c r="D177" s="362">
        <v>1400</v>
      </c>
      <c r="E177" s="363">
        <v>2100</v>
      </c>
      <c r="F177" s="364">
        <v>1600</v>
      </c>
      <c r="G177" s="364">
        <v>1600</v>
      </c>
      <c r="H177" s="364">
        <v>1600</v>
      </c>
      <c r="I177" s="234"/>
      <c r="J177" s="291"/>
    </row>
    <row r="178" spans="1:11" s="51" customFormat="1" ht="12.75" x14ac:dyDescent="0.2">
      <c r="A178" s="487">
        <v>914</v>
      </c>
      <c r="B178" s="488"/>
      <c r="C178" s="137" t="s">
        <v>130</v>
      </c>
      <c r="D178" s="352">
        <v>570</v>
      </c>
      <c r="E178" s="147">
        <v>530</v>
      </c>
      <c r="F178" s="73">
        <v>530</v>
      </c>
      <c r="G178" s="73">
        <v>430</v>
      </c>
      <c r="H178" s="73">
        <v>430</v>
      </c>
      <c r="I178" s="234"/>
      <c r="J178" s="232"/>
    </row>
    <row r="179" spans="1:11" s="51" customFormat="1" ht="12.75" x14ac:dyDescent="0.2">
      <c r="A179" s="487">
        <v>914</v>
      </c>
      <c r="B179" s="488"/>
      <c r="C179" s="361" t="s">
        <v>195</v>
      </c>
      <c r="D179" s="362"/>
      <c r="E179" s="363"/>
      <c r="F179" s="364"/>
      <c r="G179" s="364"/>
      <c r="H179" s="364"/>
      <c r="I179" s="234"/>
      <c r="J179" s="232"/>
    </row>
    <row r="180" spans="1:11" s="51" customFormat="1" ht="12.75" x14ac:dyDescent="0.2">
      <c r="A180" s="487">
        <v>914</v>
      </c>
      <c r="B180" s="488"/>
      <c r="C180" s="278" t="s">
        <v>223</v>
      </c>
      <c r="D180" s="362">
        <v>100</v>
      </c>
      <c r="E180" s="363">
        <v>100</v>
      </c>
      <c r="F180" s="364">
        <v>100</v>
      </c>
      <c r="G180" s="364">
        <v>0</v>
      </c>
      <c r="H180" s="364">
        <v>0</v>
      </c>
      <c r="I180" s="234"/>
      <c r="J180" s="232"/>
    </row>
    <row r="181" spans="1:11" s="51" customFormat="1" ht="12.75" x14ac:dyDescent="0.2">
      <c r="A181" s="487">
        <v>914</v>
      </c>
      <c r="B181" s="488"/>
      <c r="C181" s="278" t="s">
        <v>244</v>
      </c>
      <c r="D181" s="362">
        <v>50</v>
      </c>
      <c r="E181" s="363">
        <v>50</v>
      </c>
      <c r="F181" s="364">
        <v>50</v>
      </c>
      <c r="G181" s="364">
        <v>50</v>
      </c>
      <c r="H181" s="364">
        <v>50</v>
      </c>
      <c r="I181" s="234"/>
      <c r="J181" s="232"/>
    </row>
    <row r="182" spans="1:11" s="51" customFormat="1" ht="12.75" x14ac:dyDescent="0.2">
      <c r="A182" s="487">
        <v>914</v>
      </c>
      <c r="B182" s="488"/>
      <c r="C182" s="278" t="s">
        <v>245</v>
      </c>
      <c r="D182" s="362">
        <v>180</v>
      </c>
      <c r="E182" s="363">
        <v>180</v>
      </c>
      <c r="F182" s="364">
        <v>180</v>
      </c>
      <c r="G182" s="364">
        <v>180</v>
      </c>
      <c r="H182" s="364">
        <v>180</v>
      </c>
      <c r="I182" s="234"/>
      <c r="J182" s="232"/>
    </row>
    <row r="183" spans="1:11" s="51" customFormat="1" ht="22.5" x14ac:dyDescent="0.2">
      <c r="A183" s="487">
        <v>914</v>
      </c>
      <c r="B183" s="488"/>
      <c r="C183" s="278" t="s">
        <v>673</v>
      </c>
      <c r="D183" s="362">
        <v>140</v>
      </c>
      <c r="E183" s="363">
        <v>100</v>
      </c>
      <c r="F183" s="364">
        <v>100</v>
      </c>
      <c r="G183" s="364">
        <v>100</v>
      </c>
      <c r="H183" s="364">
        <v>100</v>
      </c>
      <c r="I183" s="234"/>
      <c r="J183" s="232"/>
      <c r="K183" s="55"/>
    </row>
    <row r="184" spans="1:11" s="51" customFormat="1" ht="12.75" x14ac:dyDescent="0.2">
      <c r="A184" s="487">
        <v>914</v>
      </c>
      <c r="B184" s="488"/>
      <c r="C184" s="280" t="s">
        <v>749</v>
      </c>
      <c r="D184" s="362">
        <v>100</v>
      </c>
      <c r="E184" s="363">
        <v>100</v>
      </c>
      <c r="F184" s="364">
        <v>100</v>
      </c>
      <c r="G184" s="364">
        <v>100</v>
      </c>
      <c r="H184" s="364">
        <v>100</v>
      </c>
      <c r="I184" s="234"/>
      <c r="J184" s="291"/>
    </row>
    <row r="185" spans="1:11" s="51" customFormat="1" ht="12.75" x14ac:dyDescent="0.2">
      <c r="A185" s="487">
        <v>914</v>
      </c>
      <c r="B185" s="488"/>
      <c r="C185" s="282"/>
      <c r="D185" s="362"/>
      <c r="E185" s="363"/>
      <c r="F185" s="375"/>
      <c r="G185" s="375"/>
      <c r="H185" s="375"/>
      <c r="I185" s="234"/>
      <c r="J185" s="291"/>
      <c r="K185" s="55"/>
    </row>
    <row r="186" spans="1:11" s="53" customFormat="1" ht="12.75" x14ac:dyDescent="0.2">
      <c r="A186" s="487">
        <v>914</v>
      </c>
      <c r="B186" s="488" t="s">
        <v>41</v>
      </c>
      <c r="C186" s="357" t="s">
        <v>108</v>
      </c>
      <c r="D186" s="354">
        <v>3736.67</v>
      </c>
      <c r="E186" s="354">
        <v>3996.57</v>
      </c>
      <c r="F186" s="354">
        <v>3996.57</v>
      </c>
      <c r="G186" s="354">
        <v>3996.57</v>
      </c>
      <c r="H186" s="354">
        <v>3996.57</v>
      </c>
      <c r="I186" s="234"/>
      <c r="J186" s="232"/>
      <c r="K186" s="155"/>
    </row>
    <row r="187" spans="1:11" s="51" customFormat="1" ht="12.75" x14ac:dyDescent="0.2">
      <c r="A187" s="487">
        <v>914</v>
      </c>
      <c r="B187" s="488"/>
      <c r="C187" s="137" t="s">
        <v>134</v>
      </c>
      <c r="D187" s="352">
        <v>1327.75</v>
      </c>
      <c r="E187" s="147">
        <v>1581.25</v>
      </c>
      <c r="F187" s="73">
        <v>1581.25</v>
      </c>
      <c r="G187" s="73">
        <v>1581.25</v>
      </c>
      <c r="H187" s="73">
        <v>1581.25</v>
      </c>
      <c r="I187" s="234"/>
      <c r="J187" s="290"/>
    </row>
    <row r="188" spans="1:11" s="51" customFormat="1" ht="12.75" x14ac:dyDescent="0.2">
      <c r="A188" s="487">
        <v>914</v>
      </c>
      <c r="B188" s="488"/>
      <c r="C188" s="238" t="s">
        <v>171</v>
      </c>
      <c r="D188" s="352">
        <v>54</v>
      </c>
      <c r="E188" s="147">
        <v>60.4</v>
      </c>
      <c r="F188" s="73">
        <v>60.4</v>
      </c>
      <c r="G188" s="73">
        <v>60.4</v>
      </c>
      <c r="H188" s="73">
        <v>60.4</v>
      </c>
      <c r="I188" s="234"/>
      <c r="J188" s="290"/>
    </row>
    <row r="189" spans="1:11" s="51" customFormat="1" ht="12.75" x14ac:dyDescent="0.2">
      <c r="A189" s="487">
        <v>914</v>
      </c>
      <c r="B189" s="488"/>
      <c r="C189" s="137" t="s">
        <v>525</v>
      </c>
      <c r="D189" s="352">
        <v>164.52</v>
      </c>
      <c r="E189" s="147">
        <v>164.52</v>
      </c>
      <c r="F189" s="73">
        <v>164.52</v>
      </c>
      <c r="G189" s="73">
        <v>164.52</v>
      </c>
      <c r="H189" s="73">
        <v>164.52</v>
      </c>
      <c r="I189" s="234"/>
      <c r="J189" s="232"/>
    </row>
    <row r="190" spans="1:11" s="51" customFormat="1" ht="12.75" x14ac:dyDescent="0.2">
      <c r="A190" s="487">
        <v>914</v>
      </c>
      <c r="B190" s="488"/>
      <c r="C190" s="137" t="s">
        <v>246</v>
      </c>
      <c r="D190" s="352">
        <v>600</v>
      </c>
      <c r="E190" s="147">
        <v>600</v>
      </c>
      <c r="F190" s="73">
        <v>600</v>
      </c>
      <c r="G190" s="73">
        <v>600</v>
      </c>
      <c r="H190" s="73">
        <v>600</v>
      </c>
      <c r="I190" s="234"/>
      <c r="J190" s="232"/>
    </row>
    <row r="191" spans="1:11" s="51" customFormat="1" ht="12.75" x14ac:dyDescent="0.2">
      <c r="A191" s="487">
        <v>914</v>
      </c>
      <c r="B191" s="488"/>
      <c r="C191" s="137" t="s">
        <v>526</v>
      </c>
      <c r="D191" s="352">
        <v>1000</v>
      </c>
      <c r="E191" s="147">
        <v>1000</v>
      </c>
      <c r="F191" s="73">
        <v>1000</v>
      </c>
      <c r="G191" s="73">
        <v>1000</v>
      </c>
      <c r="H191" s="73">
        <v>1000</v>
      </c>
      <c r="I191" s="234"/>
      <c r="J191" s="232"/>
    </row>
    <row r="192" spans="1:11" s="51" customFormat="1" ht="12.75" x14ac:dyDescent="0.2">
      <c r="A192" s="487">
        <v>914</v>
      </c>
      <c r="B192" s="488"/>
      <c r="C192" s="137" t="s">
        <v>459</v>
      </c>
      <c r="D192" s="352">
        <v>290.39999999999998</v>
      </c>
      <c r="E192" s="147">
        <v>290.39999999999998</v>
      </c>
      <c r="F192" s="73">
        <v>290.39999999999998</v>
      </c>
      <c r="G192" s="73">
        <v>290.39999999999998</v>
      </c>
      <c r="H192" s="73">
        <v>290.39999999999998</v>
      </c>
      <c r="I192" s="234"/>
      <c r="J192" s="232"/>
    </row>
    <row r="193" spans="1:14" s="51" customFormat="1" ht="12.75" x14ac:dyDescent="0.2">
      <c r="A193" s="487">
        <v>914</v>
      </c>
      <c r="B193" s="488"/>
      <c r="C193" s="137" t="s">
        <v>527</v>
      </c>
      <c r="D193" s="352">
        <v>300</v>
      </c>
      <c r="E193" s="147">
        <v>300</v>
      </c>
      <c r="F193" s="73">
        <v>300</v>
      </c>
      <c r="G193" s="73">
        <v>300</v>
      </c>
      <c r="H193" s="73">
        <v>300</v>
      </c>
      <c r="I193" s="234"/>
      <c r="J193" s="232"/>
    </row>
    <row r="194" spans="1:14" s="51" customFormat="1" ht="12.75" x14ac:dyDescent="0.2">
      <c r="A194" s="487">
        <v>914</v>
      </c>
      <c r="B194" s="488"/>
      <c r="C194" s="137" t="s">
        <v>528</v>
      </c>
      <c r="D194" s="352">
        <v>0</v>
      </c>
      <c r="E194" s="147">
        <v>0</v>
      </c>
      <c r="F194" s="73">
        <v>0</v>
      </c>
      <c r="G194" s="73">
        <v>0</v>
      </c>
      <c r="H194" s="73">
        <v>0</v>
      </c>
      <c r="I194" s="234"/>
      <c r="J194" s="232"/>
    </row>
    <row r="195" spans="1:14" s="51" customFormat="1" ht="12.75" x14ac:dyDescent="0.2">
      <c r="A195" s="487">
        <v>914</v>
      </c>
      <c r="B195" s="488"/>
      <c r="C195" s="154"/>
      <c r="D195" s="371"/>
      <c r="E195" s="372"/>
      <c r="F195" s="373"/>
      <c r="G195" s="373"/>
      <c r="H195" s="373"/>
      <c r="I195" s="518"/>
      <c r="J195" s="232"/>
    </row>
    <row r="196" spans="1:14" s="51" customFormat="1" ht="12.75" x14ac:dyDescent="0.2">
      <c r="A196" s="487">
        <v>914</v>
      </c>
      <c r="B196" s="488" t="s">
        <v>44</v>
      </c>
      <c r="C196" s="357" t="s">
        <v>109</v>
      </c>
      <c r="D196" s="354">
        <v>4750</v>
      </c>
      <c r="E196" s="354">
        <v>4750</v>
      </c>
      <c r="F196" s="354">
        <v>4750</v>
      </c>
      <c r="G196" s="354">
        <v>4750</v>
      </c>
      <c r="H196" s="354">
        <v>4750</v>
      </c>
      <c r="I196" s="234"/>
      <c r="J196" s="232"/>
    </row>
    <row r="197" spans="1:14" s="51" customFormat="1" ht="12.75" x14ac:dyDescent="0.2">
      <c r="A197" s="487">
        <v>914</v>
      </c>
      <c r="B197" s="488" t="s">
        <v>47</v>
      </c>
      <c r="C197" s="357" t="s">
        <v>201</v>
      </c>
      <c r="D197" s="354">
        <v>2315</v>
      </c>
      <c r="E197" s="354">
        <v>2340</v>
      </c>
      <c r="F197" s="354">
        <v>2340</v>
      </c>
      <c r="G197" s="354">
        <v>2340</v>
      </c>
      <c r="H197" s="354">
        <v>2340</v>
      </c>
      <c r="I197" s="234"/>
      <c r="J197" s="232"/>
    </row>
    <row r="198" spans="1:14" s="51" customFormat="1" ht="12.75" x14ac:dyDescent="0.2">
      <c r="A198" s="487">
        <v>914</v>
      </c>
      <c r="B198" s="488" t="s">
        <v>50</v>
      </c>
      <c r="C198" s="357" t="s">
        <v>200</v>
      </c>
      <c r="D198" s="354">
        <v>43615.76</v>
      </c>
      <c r="E198" s="354">
        <v>43505.760000000002</v>
      </c>
      <c r="F198" s="354">
        <v>43625.760000000002</v>
      </c>
      <c r="G198" s="354">
        <v>44625.760000000002</v>
      </c>
      <c r="H198" s="354">
        <v>43945.760000000002</v>
      </c>
      <c r="I198" s="234"/>
      <c r="J198" s="291"/>
      <c r="K198" s="55"/>
      <c r="N198" s="55"/>
    </row>
    <row r="199" spans="1:14" s="51" customFormat="1" ht="12.75" x14ac:dyDescent="0.2">
      <c r="A199" s="487">
        <v>914</v>
      </c>
      <c r="B199" s="488"/>
      <c r="C199" s="137" t="s">
        <v>529</v>
      </c>
      <c r="D199" s="353">
        <v>30924.91</v>
      </c>
      <c r="E199" s="141">
        <v>31755.760000000002</v>
      </c>
      <c r="F199" s="128">
        <v>32175.760000000002</v>
      </c>
      <c r="G199" s="128">
        <v>32375.760000000002</v>
      </c>
      <c r="H199" s="128">
        <v>31495.760000000002</v>
      </c>
      <c r="I199" s="622"/>
      <c r="J199" s="622"/>
      <c r="K199" s="622"/>
      <c r="L199" s="622"/>
      <c r="M199" s="622"/>
    </row>
    <row r="200" spans="1:14" s="51" customFormat="1" ht="12.75" x14ac:dyDescent="0.2">
      <c r="A200" s="487">
        <v>914</v>
      </c>
      <c r="B200" s="488"/>
      <c r="C200" s="137" t="s">
        <v>530</v>
      </c>
      <c r="D200" s="353">
        <v>2000</v>
      </c>
      <c r="E200" s="141">
        <v>1500</v>
      </c>
      <c r="F200" s="128">
        <v>1000</v>
      </c>
      <c r="G200" s="128">
        <v>1000</v>
      </c>
      <c r="H200" s="128">
        <v>1000</v>
      </c>
      <c r="I200" s="234"/>
      <c r="J200" s="291"/>
      <c r="L200" s="55"/>
      <c r="M200" s="55"/>
    </row>
    <row r="201" spans="1:14" s="51" customFormat="1" ht="12.75" x14ac:dyDescent="0.2">
      <c r="A201" s="487">
        <v>914</v>
      </c>
      <c r="B201" s="488"/>
      <c r="C201" s="137" t="s">
        <v>531</v>
      </c>
      <c r="D201" s="353">
        <v>1250</v>
      </c>
      <c r="E201" s="141">
        <v>1200</v>
      </c>
      <c r="F201" s="128">
        <v>1200</v>
      </c>
      <c r="G201" s="128">
        <v>1500</v>
      </c>
      <c r="H201" s="128">
        <v>1500</v>
      </c>
      <c r="I201" s="234"/>
      <c r="J201" s="232"/>
    </row>
    <row r="202" spans="1:14" s="51" customFormat="1" ht="12.75" x14ac:dyDescent="0.2">
      <c r="A202" s="487">
        <v>914</v>
      </c>
      <c r="B202" s="488"/>
      <c r="C202" s="137" t="s">
        <v>532</v>
      </c>
      <c r="D202" s="353">
        <v>1650</v>
      </c>
      <c r="E202" s="141">
        <v>1700</v>
      </c>
      <c r="F202" s="128">
        <v>1700</v>
      </c>
      <c r="G202" s="128">
        <v>1700</v>
      </c>
      <c r="H202" s="128">
        <v>1700</v>
      </c>
      <c r="I202" s="234"/>
      <c r="J202" s="232"/>
    </row>
    <row r="203" spans="1:14" s="51" customFormat="1" ht="12.75" x14ac:dyDescent="0.2">
      <c r="A203" s="487">
        <v>914</v>
      </c>
      <c r="B203" s="488"/>
      <c r="C203" s="137" t="s">
        <v>533</v>
      </c>
      <c r="D203" s="353">
        <v>1800</v>
      </c>
      <c r="E203" s="141">
        <v>2000</v>
      </c>
      <c r="F203" s="128">
        <v>2200</v>
      </c>
      <c r="G203" s="128">
        <v>2500</v>
      </c>
      <c r="H203" s="128">
        <v>2500</v>
      </c>
      <c r="I203" s="234"/>
      <c r="J203" s="232"/>
    </row>
    <row r="204" spans="1:14" s="51" customFormat="1" ht="12.75" x14ac:dyDescent="0.2">
      <c r="A204" s="487">
        <v>914</v>
      </c>
      <c r="B204" s="488"/>
      <c r="C204" s="137" t="s">
        <v>534</v>
      </c>
      <c r="D204" s="353">
        <v>900</v>
      </c>
      <c r="E204" s="141">
        <v>900</v>
      </c>
      <c r="F204" s="128">
        <v>900</v>
      </c>
      <c r="G204" s="128">
        <v>900</v>
      </c>
      <c r="H204" s="128">
        <v>900</v>
      </c>
      <c r="I204" s="234"/>
      <c r="J204" s="232"/>
    </row>
    <row r="205" spans="1:14" s="51" customFormat="1" ht="12.75" x14ac:dyDescent="0.2">
      <c r="A205" s="487">
        <v>914</v>
      </c>
      <c r="B205" s="488"/>
      <c r="C205" s="262" t="s">
        <v>535</v>
      </c>
      <c r="D205" s="353">
        <v>1100</v>
      </c>
      <c r="E205" s="141">
        <v>1200</v>
      </c>
      <c r="F205" s="128">
        <v>1200</v>
      </c>
      <c r="G205" s="128">
        <v>1200</v>
      </c>
      <c r="H205" s="128">
        <v>1200</v>
      </c>
      <c r="I205" s="234"/>
      <c r="J205" s="232"/>
    </row>
    <row r="206" spans="1:14" s="51" customFormat="1" ht="12.75" x14ac:dyDescent="0.2">
      <c r="A206" s="487">
        <v>914</v>
      </c>
      <c r="B206" s="488"/>
      <c r="C206" s="137" t="s">
        <v>536</v>
      </c>
      <c r="D206" s="353">
        <v>3990.8499999999985</v>
      </c>
      <c r="E206" s="141">
        <v>3250</v>
      </c>
      <c r="F206" s="128">
        <v>3250</v>
      </c>
      <c r="G206" s="128">
        <v>3450</v>
      </c>
      <c r="H206" s="128">
        <v>3650</v>
      </c>
      <c r="I206" s="234"/>
      <c r="J206" s="232"/>
    </row>
    <row r="207" spans="1:14" s="51" customFormat="1" ht="12.75" x14ac:dyDescent="0.2">
      <c r="A207" s="487">
        <v>914</v>
      </c>
      <c r="B207" s="488"/>
      <c r="C207" s="137" t="s">
        <v>528</v>
      </c>
      <c r="D207" s="353">
        <v>0</v>
      </c>
      <c r="E207" s="141">
        <v>0</v>
      </c>
      <c r="F207" s="128">
        <v>0</v>
      </c>
      <c r="G207" s="128">
        <v>0</v>
      </c>
      <c r="H207" s="128">
        <v>0</v>
      </c>
      <c r="I207" s="234"/>
      <c r="J207" s="232"/>
    </row>
    <row r="208" spans="1:14" s="51" customFormat="1" ht="12.75" x14ac:dyDescent="0.2">
      <c r="A208" s="487">
        <v>914</v>
      </c>
      <c r="B208" s="488"/>
      <c r="C208" s="153"/>
      <c r="D208" s="371"/>
      <c r="E208" s="372"/>
      <c r="F208" s="373"/>
      <c r="G208" s="373"/>
      <c r="H208" s="373"/>
      <c r="I208" s="234"/>
      <c r="J208" s="232"/>
    </row>
    <row r="209" spans="1:16" s="51" customFormat="1" ht="12.75" x14ac:dyDescent="0.2">
      <c r="A209" s="487">
        <v>914</v>
      </c>
      <c r="B209" s="488" t="s">
        <v>56</v>
      </c>
      <c r="C209" s="357" t="s">
        <v>202</v>
      </c>
      <c r="D209" s="354">
        <v>4250</v>
      </c>
      <c r="E209" s="354">
        <v>5250</v>
      </c>
      <c r="F209" s="354">
        <v>5250</v>
      </c>
      <c r="G209" s="354">
        <v>5250</v>
      </c>
      <c r="H209" s="354">
        <v>5250</v>
      </c>
      <c r="I209" s="234"/>
      <c r="J209" s="232"/>
    </row>
    <row r="210" spans="1:16" s="51" customFormat="1" ht="12.75" x14ac:dyDescent="0.2">
      <c r="A210" s="487">
        <v>914</v>
      </c>
      <c r="B210" s="488" t="s">
        <v>58</v>
      </c>
      <c r="C210" s="357" t="s">
        <v>273</v>
      </c>
      <c r="D210" s="354">
        <v>12215</v>
      </c>
      <c r="E210" s="354">
        <v>16780</v>
      </c>
      <c r="F210" s="354">
        <v>17235</v>
      </c>
      <c r="G210" s="354">
        <v>18045</v>
      </c>
      <c r="H210" s="354">
        <v>18510</v>
      </c>
      <c r="I210" s="234"/>
      <c r="J210" s="232"/>
    </row>
    <row r="211" spans="1:16" s="51" customFormat="1" ht="12.75" x14ac:dyDescent="0.2">
      <c r="A211" s="487">
        <v>914</v>
      </c>
      <c r="B211" s="488"/>
      <c r="C211" s="137" t="s">
        <v>537</v>
      </c>
      <c r="D211" s="353">
        <v>8300</v>
      </c>
      <c r="E211" s="141">
        <v>12520</v>
      </c>
      <c r="F211" s="128">
        <v>12975</v>
      </c>
      <c r="G211" s="128">
        <v>13435</v>
      </c>
      <c r="H211" s="128">
        <v>13900</v>
      </c>
      <c r="I211" s="234"/>
      <c r="J211" s="232"/>
    </row>
    <row r="212" spans="1:16" s="51" customFormat="1" ht="22.5" x14ac:dyDescent="0.2">
      <c r="A212" s="487">
        <v>914</v>
      </c>
      <c r="B212" s="488"/>
      <c r="C212" s="137" t="s">
        <v>538</v>
      </c>
      <c r="D212" s="353">
        <v>3915</v>
      </c>
      <c r="E212" s="141">
        <v>4260</v>
      </c>
      <c r="F212" s="128">
        <v>4260</v>
      </c>
      <c r="G212" s="128">
        <v>4610</v>
      </c>
      <c r="H212" s="128">
        <v>4610</v>
      </c>
      <c r="I212" s="622"/>
      <c r="J212" s="622"/>
      <c r="K212" s="622"/>
      <c r="L212" s="622"/>
      <c r="M212" s="622"/>
    </row>
    <row r="213" spans="1:16" s="51" customFormat="1" ht="12.75" x14ac:dyDescent="0.2">
      <c r="A213" s="487">
        <v>914</v>
      </c>
      <c r="B213" s="488" t="s">
        <v>189</v>
      </c>
      <c r="C213" s="357" t="s">
        <v>199</v>
      </c>
      <c r="D213" s="354">
        <v>0</v>
      </c>
      <c r="E213" s="354">
        <v>0</v>
      </c>
      <c r="F213" s="354">
        <v>0</v>
      </c>
      <c r="G213" s="354">
        <v>0</v>
      </c>
      <c r="H213" s="354">
        <v>0</v>
      </c>
      <c r="I213" s="234"/>
      <c r="J213" s="232"/>
      <c r="P213" s="173" t="s">
        <v>170</v>
      </c>
    </row>
    <row r="214" spans="1:16" s="51" customFormat="1" ht="12.75" x14ac:dyDescent="0.2">
      <c r="A214" s="487">
        <v>914</v>
      </c>
      <c r="B214" s="488" t="s">
        <v>340</v>
      </c>
      <c r="C214" s="357" t="s">
        <v>342</v>
      </c>
      <c r="D214" s="354">
        <v>3000</v>
      </c>
      <c r="E214" s="354">
        <v>3000</v>
      </c>
      <c r="F214" s="354">
        <v>3000</v>
      </c>
      <c r="G214" s="354">
        <v>3000</v>
      </c>
      <c r="H214" s="354">
        <v>3000</v>
      </c>
      <c r="I214" s="234"/>
      <c r="J214" s="232"/>
      <c r="P214" s="173"/>
    </row>
    <row r="215" spans="1:16" s="54" customFormat="1" ht="12.75" x14ac:dyDescent="0.2">
      <c r="A215" s="487">
        <v>914</v>
      </c>
      <c r="B215" s="488">
        <v>21</v>
      </c>
      <c r="C215" s="357" t="s">
        <v>363</v>
      </c>
      <c r="D215" s="354">
        <v>818140.87</v>
      </c>
      <c r="E215" s="354">
        <v>1179877.6599999999</v>
      </c>
      <c r="F215" s="354">
        <v>1045708.56</v>
      </c>
      <c r="G215" s="354">
        <v>1075410.0870000001</v>
      </c>
      <c r="H215" s="354">
        <v>1106008.64481</v>
      </c>
      <c r="I215" s="519"/>
      <c r="J215" s="292"/>
    </row>
    <row r="216" spans="1:16" s="54" customFormat="1" ht="12.75" customHeight="1" x14ac:dyDescent="0.2">
      <c r="A216" s="487">
        <v>914</v>
      </c>
      <c r="B216" s="488"/>
      <c r="C216" s="370" t="s">
        <v>539</v>
      </c>
      <c r="D216" s="371">
        <v>375000</v>
      </c>
      <c r="E216" s="372">
        <v>455000</v>
      </c>
      <c r="F216" s="373">
        <v>468650</v>
      </c>
      <c r="G216" s="373">
        <v>482709.5</v>
      </c>
      <c r="H216" s="373">
        <v>497190.78500000003</v>
      </c>
      <c r="I216" s="706"/>
      <c r="J216" s="707"/>
      <c r="K216" s="708"/>
      <c r="L216" s="708"/>
      <c r="M216" s="708"/>
    </row>
    <row r="217" spans="1:16" s="54" customFormat="1" ht="12.75" x14ac:dyDescent="0.2">
      <c r="A217" s="487">
        <v>914</v>
      </c>
      <c r="B217" s="488"/>
      <c r="C217" s="370" t="s">
        <v>540</v>
      </c>
      <c r="D217" s="371">
        <v>393000</v>
      </c>
      <c r="E217" s="372">
        <v>477000</v>
      </c>
      <c r="F217" s="373">
        <v>491310</v>
      </c>
      <c r="G217" s="373">
        <v>506049.3</v>
      </c>
      <c r="H217" s="373">
        <v>521230.77899999998</v>
      </c>
      <c r="I217" s="706"/>
      <c r="J217" s="706"/>
      <c r="K217" s="706"/>
      <c r="L217" s="706"/>
      <c r="M217" s="706"/>
    </row>
    <row r="218" spans="1:16" s="54" customFormat="1" ht="12.75" x14ac:dyDescent="0.2">
      <c r="A218" s="487">
        <v>914</v>
      </c>
      <c r="B218" s="488"/>
      <c r="C218" s="370" t="s">
        <v>541</v>
      </c>
      <c r="D218" s="371">
        <v>25000</v>
      </c>
      <c r="E218" s="372">
        <v>25000</v>
      </c>
      <c r="F218" s="373">
        <v>25000</v>
      </c>
      <c r="G218" s="373">
        <v>25000</v>
      </c>
      <c r="H218" s="373">
        <v>25000</v>
      </c>
      <c r="I218" s="706"/>
      <c r="J218" s="707"/>
      <c r="K218" s="708"/>
      <c r="L218" s="708"/>
      <c r="M218" s="708"/>
    </row>
    <row r="219" spans="1:16" s="51" customFormat="1" ht="12.75" x14ac:dyDescent="0.2">
      <c r="A219" s="487">
        <v>914</v>
      </c>
      <c r="B219" s="488"/>
      <c r="C219" s="370" t="s">
        <v>542</v>
      </c>
      <c r="D219" s="371">
        <v>10000</v>
      </c>
      <c r="E219" s="372">
        <v>10000</v>
      </c>
      <c r="F219" s="373">
        <v>10000</v>
      </c>
      <c r="G219" s="373">
        <v>10000</v>
      </c>
      <c r="H219" s="373">
        <v>10000</v>
      </c>
      <c r="I219" s="706"/>
      <c r="J219" s="707"/>
      <c r="K219" s="709"/>
      <c r="L219" s="709"/>
      <c r="M219" s="709"/>
    </row>
    <row r="220" spans="1:16" s="51" customFormat="1" ht="12.75" x14ac:dyDescent="0.2">
      <c r="A220" s="487">
        <v>914</v>
      </c>
      <c r="B220" s="488"/>
      <c r="C220" s="705" t="s">
        <v>719</v>
      </c>
      <c r="D220" s="371"/>
      <c r="E220" s="372">
        <v>80000</v>
      </c>
      <c r="F220" s="373"/>
      <c r="G220" s="373"/>
      <c r="H220" s="373"/>
      <c r="I220" s="706"/>
      <c r="J220" s="707"/>
      <c r="K220" s="709"/>
      <c r="L220" s="709"/>
      <c r="M220" s="709"/>
    </row>
    <row r="221" spans="1:16" s="51" customFormat="1" ht="12.75" x14ac:dyDescent="0.2">
      <c r="A221" s="487">
        <v>914</v>
      </c>
      <c r="B221" s="488"/>
      <c r="C221" s="705" t="s">
        <v>720</v>
      </c>
      <c r="D221" s="371"/>
      <c r="E221" s="372">
        <v>83000</v>
      </c>
      <c r="F221" s="373"/>
      <c r="G221" s="373"/>
      <c r="H221" s="373"/>
      <c r="I221" s="706"/>
      <c r="J221" s="707"/>
      <c r="K221" s="709"/>
      <c r="L221" s="709"/>
      <c r="M221" s="709"/>
    </row>
    <row r="222" spans="1:16" s="51" customFormat="1" ht="12.75" x14ac:dyDescent="0.2">
      <c r="A222" s="487">
        <v>914</v>
      </c>
      <c r="B222" s="488"/>
      <c r="C222" s="280" t="s">
        <v>721</v>
      </c>
      <c r="D222" s="371">
        <v>0</v>
      </c>
      <c r="E222" s="372">
        <v>4800</v>
      </c>
      <c r="F222" s="373">
        <v>4944</v>
      </c>
      <c r="G222" s="373">
        <v>5092.32</v>
      </c>
      <c r="H222" s="373">
        <v>5245.0896000000002</v>
      </c>
      <c r="I222" s="706"/>
      <c r="J222" s="707"/>
      <c r="K222" s="709"/>
      <c r="L222" s="709"/>
      <c r="M222" s="709"/>
    </row>
    <row r="223" spans="1:16" s="51" customFormat="1" ht="12.75" x14ac:dyDescent="0.2">
      <c r="A223" s="487">
        <v>914</v>
      </c>
      <c r="B223" s="488"/>
      <c r="C223" s="280" t="s">
        <v>722</v>
      </c>
      <c r="D223" s="371">
        <v>0</v>
      </c>
      <c r="E223" s="372">
        <v>13900</v>
      </c>
      <c r="F223" s="373">
        <v>14317</v>
      </c>
      <c r="G223" s="373">
        <v>14746.51</v>
      </c>
      <c r="H223" s="373">
        <v>15188.9053</v>
      </c>
      <c r="I223" s="519"/>
      <c r="J223" s="292"/>
      <c r="K223" s="55"/>
    </row>
    <row r="224" spans="1:16" s="51" customFormat="1" ht="12.75" x14ac:dyDescent="0.2">
      <c r="A224" s="487">
        <v>914</v>
      </c>
      <c r="B224" s="488"/>
      <c r="C224" s="280" t="s">
        <v>723</v>
      </c>
      <c r="D224" s="371">
        <v>0</v>
      </c>
      <c r="E224" s="372">
        <v>830</v>
      </c>
      <c r="F224" s="373">
        <v>854.9</v>
      </c>
      <c r="G224" s="373">
        <v>880.54700000000003</v>
      </c>
      <c r="H224" s="373">
        <v>906.96341000000007</v>
      </c>
      <c r="I224" s="519"/>
      <c r="J224" s="292"/>
      <c r="K224" s="55"/>
    </row>
    <row r="225" spans="1:13" s="51" customFormat="1" ht="12.75" x14ac:dyDescent="0.2">
      <c r="A225" s="487">
        <v>914</v>
      </c>
      <c r="B225" s="488"/>
      <c r="C225" s="705" t="s">
        <v>595</v>
      </c>
      <c r="D225" s="371">
        <v>0</v>
      </c>
      <c r="E225" s="372">
        <v>4700</v>
      </c>
      <c r="F225" s="373">
        <v>4935</v>
      </c>
      <c r="G225" s="373">
        <v>5181.75</v>
      </c>
      <c r="H225" s="373">
        <v>5440.8375000000005</v>
      </c>
      <c r="I225" s="519"/>
      <c r="J225" s="292"/>
      <c r="K225" s="55"/>
    </row>
    <row r="226" spans="1:13" s="51" customFormat="1" ht="12.75" x14ac:dyDescent="0.2">
      <c r="A226" s="487">
        <v>914</v>
      </c>
      <c r="B226" s="488"/>
      <c r="C226" s="705" t="s">
        <v>596</v>
      </c>
      <c r="D226" s="371">
        <v>0</v>
      </c>
      <c r="E226" s="372">
        <v>1000</v>
      </c>
      <c r="F226" s="373">
        <v>1050</v>
      </c>
      <c r="G226" s="373">
        <v>1102.5</v>
      </c>
      <c r="H226" s="373">
        <v>1157.625</v>
      </c>
      <c r="I226" s="519"/>
      <c r="J226" s="292"/>
      <c r="K226" s="55"/>
    </row>
    <row r="227" spans="1:13" s="53" customFormat="1" ht="12.75" x14ac:dyDescent="0.2">
      <c r="A227" s="487">
        <v>914</v>
      </c>
      <c r="B227" s="488"/>
      <c r="C227" s="137" t="s">
        <v>283</v>
      </c>
      <c r="D227" s="352">
        <v>2570.04</v>
      </c>
      <c r="E227" s="147">
        <v>2570.04</v>
      </c>
      <c r="F227" s="73">
        <v>2570.04</v>
      </c>
      <c r="G227" s="73">
        <v>2570.04</v>
      </c>
      <c r="H227" s="73">
        <v>2570.04</v>
      </c>
      <c r="I227" s="518"/>
      <c r="J227" s="290"/>
    </row>
    <row r="228" spans="1:13" s="53" customFormat="1" ht="12.75" x14ac:dyDescent="0.2">
      <c r="A228" s="487">
        <v>914</v>
      </c>
      <c r="B228" s="488"/>
      <c r="C228" s="137" t="s">
        <v>543</v>
      </c>
      <c r="D228" s="352">
        <v>2300</v>
      </c>
      <c r="E228" s="147">
        <v>2300</v>
      </c>
      <c r="F228" s="73">
        <v>2300</v>
      </c>
      <c r="G228" s="73">
        <v>2300</v>
      </c>
      <c r="H228" s="73">
        <v>2300</v>
      </c>
      <c r="I228" s="518"/>
      <c r="J228" s="290"/>
    </row>
    <row r="229" spans="1:13" s="53" customFormat="1" ht="22.5" x14ac:dyDescent="0.2">
      <c r="A229" s="487">
        <v>914</v>
      </c>
      <c r="B229" s="488"/>
      <c r="C229" s="238" t="s">
        <v>594</v>
      </c>
      <c r="D229" s="352">
        <v>500</v>
      </c>
      <c r="E229" s="147">
        <v>8000</v>
      </c>
      <c r="F229" s="73">
        <v>8000</v>
      </c>
      <c r="G229" s="73">
        <v>8000</v>
      </c>
      <c r="H229" s="73">
        <v>8000</v>
      </c>
      <c r="I229" s="518"/>
      <c r="J229" s="290"/>
    </row>
    <row r="230" spans="1:13" s="53" customFormat="1" ht="12.75" x14ac:dyDescent="0.2">
      <c r="A230" s="487">
        <v>914</v>
      </c>
      <c r="B230" s="488"/>
      <c r="C230" s="258" t="s">
        <v>544</v>
      </c>
      <c r="D230" s="352">
        <v>5000</v>
      </c>
      <c r="E230" s="147">
        <v>3000</v>
      </c>
      <c r="F230" s="73">
        <v>3000</v>
      </c>
      <c r="G230" s="73">
        <v>3000</v>
      </c>
      <c r="H230" s="73">
        <v>3000</v>
      </c>
      <c r="I230" s="518"/>
      <c r="J230" s="290"/>
    </row>
    <row r="231" spans="1:13" s="53" customFormat="1" ht="12.75" x14ac:dyDescent="0.2">
      <c r="A231" s="487">
        <v>914</v>
      </c>
      <c r="B231" s="488"/>
      <c r="C231" s="258" t="s">
        <v>452</v>
      </c>
      <c r="D231" s="352">
        <v>2000</v>
      </c>
      <c r="E231" s="147">
        <v>2000</v>
      </c>
      <c r="F231" s="73">
        <v>2000</v>
      </c>
      <c r="G231" s="73">
        <v>2000</v>
      </c>
      <c r="H231" s="73">
        <v>2000</v>
      </c>
      <c r="I231" s="155"/>
      <c r="K231" s="155"/>
      <c r="L231" s="155"/>
      <c r="M231" s="155"/>
    </row>
    <row r="232" spans="1:13" s="53" customFormat="1" ht="12.75" x14ac:dyDescent="0.2">
      <c r="A232" s="487">
        <v>914</v>
      </c>
      <c r="B232" s="488"/>
      <c r="C232" s="258" t="s">
        <v>536</v>
      </c>
      <c r="D232" s="352">
        <v>2770.8299999999581</v>
      </c>
      <c r="E232" s="147">
        <v>6777.6199999998789</v>
      </c>
      <c r="F232" s="73">
        <v>6777.6199999999953</v>
      </c>
      <c r="G232" s="73">
        <v>6777.6199999998789</v>
      </c>
      <c r="H232" s="73">
        <v>6777.6199999998789</v>
      </c>
    </row>
    <row r="233" spans="1:13" s="53" customFormat="1" ht="12.75" x14ac:dyDescent="0.2">
      <c r="A233" s="487">
        <v>914</v>
      </c>
      <c r="B233" s="488"/>
      <c r="C233" s="238"/>
      <c r="D233" s="352"/>
      <c r="E233" s="147"/>
      <c r="F233" s="73"/>
      <c r="G233" s="73"/>
      <c r="H233" s="73"/>
    </row>
    <row r="234" spans="1:13" s="51" customFormat="1" ht="12.75" x14ac:dyDescent="0.2">
      <c r="A234" s="397">
        <v>915</v>
      </c>
      <c r="B234" s="397" t="s">
        <v>15</v>
      </c>
      <c r="C234" s="399" t="s">
        <v>367</v>
      </c>
      <c r="D234" s="348">
        <v>10080</v>
      </c>
      <c r="E234" s="348">
        <v>11000</v>
      </c>
      <c r="F234" s="348">
        <v>11000</v>
      </c>
      <c r="G234" s="348">
        <v>10700</v>
      </c>
      <c r="H234" s="348">
        <v>7750</v>
      </c>
      <c r="I234" s="234"/>
      <c r="J234" s="232"/>
    </row>
    <row r="235" spans="1:13" s="51" customFormat="1" ht="12.75" x14ac:dyDescent="0.2">
      <c r="A235" s="487">
        <v>915</v>
      </c>
      <c r="B235" s="488" t="s">
        <v>13</v>
      </c>
      <c r="C235" s="409" t="s">
        <v>371</v>
      </c>
      <c r="D235" s="74">
        <v>50</v>
      </c>
      <c r="E235" s="74">
        <v>50</v>
      </c>
      <c r="F235" s="74">
        <v>650</v>
      </c>
      <c r="G235" s="74">
        <v>50</v>
      </c>
      <c r="H235" s="74">
        <v>50</v>
      </c>
      <c r="I235" s="234"/>
      <c r="J235" s="232"/>
    </row>
    <row r="236" spans="1:13" s="51" customFormat="1" ht="12.75" x14ac:dyDescent="0.2">
      <c r="A236" s="487">
        <v>915</v>
      </c>
      <c r="B236" s="488"/>
      <c r="C236" s="238" t="s">
        <v>576</v>
      </c>
      <c r="D236" s="623">
        <v>50</v>
      </c>
      <c r="E236" s="255">
        <v>50</v>
      </c>
      <c r="F236" s="73">
        <v>50</v>
      </c>
      <c r="G236" s="464">
        <v>50</v>
      </c>
      <c r="H236" s="464">
        <v>50</v>
      </c>
      <c r="I236" s="234"/>
      <c r="J236" s="232"/>
    </row>
    <row r="237" spans="1:13" s="51" customFormat="1" ht="12.75" x14ac:dyDescent="0.2">
      <c r="A237" s="487">
        <v>915</v>
      </c>
      <c r="B237" s="488"/>
      <c r="C237" s="238" t="s">
        <v>377</v>
      </c>
      <c r="D237" s="623">
        <v>0</v>
      </c>
      <c r="E237" s="255"/>
      <c r="F237" s="73">
        <v>600</v>
      </c>
      <c r="G237" s="464"/>
      <c r="H237" s="464"/>
      <c r="I237" s="234"/>
      <c r="J237" s="232"/>
    </row>
    <row r="238" spans="1:13" s="51" customFormat="1" ht="12.75" x14ac:dyDescent="0.2">
      <c r="A238" s="487">
        <v>915</v>
      </c>
      <c r="B238" s="488" t="s">
        <v>26</v>
      </c>
      <c r="C238" s="410" t="s">
        <v>370</v>
      </c>
      <c r="D238" s="74">
        <v>5180</v>
      </c>
      <c r="E238" s="74">
        <v>5600</v>
      </c>
      <c r="F238" s="74">
        <v>5400</v>
      </c>
      <c r="G238" s="74">
        <v>5400</v>
      </c>
      <c r="H238" s="74">
        <v>2550</v>
      </c>
      <c r="I238" s="622"/>
      <c r="J238" s="622"/>
      <c r="K238" s="622"/>
      <c r="L238" s="622"/>
    </row>
    <row r="239" spans="1:13" s="51" customFormat="1" ht="12" customHeight="1" x14ac:dyDescent="0.2">
      <c r="A239" s="487">
        <v>915</v>
      </c>
      <c r="B239" s="490"/>
      <c r="C239" s="238" t="s">
        <v>598</v>
      </c>
      <c r="D239" s="623">
        <v>100</v>
      </c>
      <c r="E239" s="255">
        <v>200</v>
      </c>
      <c r="F239" s="73">
        <v>200</v>
      </c>
      <c r="G239" s="464">
        <v>200</v>
      </c>
      <c r="H239" s="464">
        <v>200</v>
      </c>
      <c r="J239" s="232"/>
      <c r="K239" s="55"/>
    </row>
    <row r="240" spans="1:13" s="51" customFormat="1" ht="12.75" x14ac:dyDescent="0.2">
      <c r="A240" s="487">
        <v>915</v>
      </c>
      <c r="B240" s="490"/>
      <c r="C240" s="238" t="s">
        <v>599</v>
      </c>
      <c r="D240" s="623">
        <v>1500</v>
      </c>
      <c r="E240" s="255">
        <v>1500</v>
      </c>
      <c r="F240" s="73">
        <v>1500</v>
      </c>
      <c r="G240" s="464">
        <v>1500</v>
      </c>
      <c r="H240" s="464">
        <v>1500</v>
      </c>
      <c r="I240" s="234"/>
      <c r="J240" s="232"/>
    </row>
    <row r="241" spans="1:10" s="51" customFormat="1" ht="12.75" x14ac:dyDescent="0.2">
      <c r="A241" s="487">
        <v>915</v>
      </c>
      <c r="B241" s="490"/>
      <c r="C241" s="238" t="s">
        <v>600</v>
      </c>
      <c r="D241" s="623">
        <v>500</v>
      </c>
      <c r="E241" s="255">
        <v>500</v>
      </c>
      <c r="F241" s="73">
        <v>500</v>
      </c>
      <c r="G241" s="464">
        <v>500</v>
      </c>
      <c r="H241" s="464"/>
      <c r="I241" s="234"/>
      <c r="J241" s="232"/>
    </row>
    <row r="242" spans="1:10" s="51" customFormat="1" ht="12.75" x14ac:dyDescent="0.2">
      <c r="A242" s="487">
        <v>915</v>
      </c>
      <c r="B242" s="490"/>
      <c r="C242" s="238" t="s">
        <v>601</v>
      </c>
      <c r="D242" s="624">
        <v>200</v>
      </c>
      <c r="E242" s="255">
        <v>200</v>
      </c>
      <c r="F242" s="261">
        <v>200</v>
      </c>
      <c r="G242" s="261">
        <v>200</v>
      </c>
      <c r="H242" s="261"/>
      <c r="I242" s="234"/>
      <c r="J242" s="232"/>
    </row>
    <row r="243" spans="1:10" s="51" customFormat="1" ht="12.75" x14ac:dyDescent="0.2">
      <c r="A243" s="487">
        <v>915</v>
      </c>
      <c r="B243" s="490"/>
      <c r="C243" s="238" t="s">
        <v>602</v>
      </c>
      <c r="D243" s="624">
        <v>100</v>
      </c>
      <c r="E243" s="255">
        <v>100</v>
      </c>
      <c r="F243" s="261">
        <v>100</v>
      </c>
      <c r="G243" s="261">
        <v>100</v>
      </c>
      <c r="H243" s="261"/>
      <c r="I243" s="234"/>
      <c r="J243" s="232"/>
    </row>
    <row r="244" spans="1:10" s="51" customFormat="1" ht="12.75" x14ac:dyDescent="0.2">
      <c r="A244" s="487">
        <v>915</v>
      </c>
      <c r="B244" s="490"/>
      <c r="C244" s="238" t="s">
        <v>432</v>
      </c>
      <c r="D244" s="624">
        <v>80</v>
      </c>
      <c r="E244" s="255">
        <v>100</v>
      </c>
      <c r="F244" s="261">
        <v>100</v>
      </c>
      <c r="G244" s="261">
        <v>100</v>
      </c>
      <c r="H244" s="261"/>
      <c r="I244" s="234"/>
      <c r="J244" s="232"/>
    </row>
    <row r="245" spans="1:10" s="51" customFormat="1" ht="12.75" x14ac:dyDescent="0.2">
      <c r="A245" s="487">
        <v>915</v>
      </c>
      <c r="B245" s="490"/>
      <c r="C245" s="238" t="s">
        <v>603</v>
      </c>
      <c r="D245" s="624">
        <v>250</v>
      </c>
      <c r="E245" s="255">
        <v>250</v>
      </c>
      <c r="F245" s="261">
        <v>250</v>
      </c>
      <c r="G245" s="261">
        <v>250</v>
      </c>
      <c r="H245" s="261"/>
      <c r="I245" s="234"/>
      <c r="J245" s="232"/>
    </row>
    <row r="246" spans="1:10" s="51" customFormat="1" ht="12.75" x14ac:dyDescent="0.2">
      <c r="A246" s="487">
        <v>915</v>
      </c>
      <c r="B246" s="490"/>
      <c r="C246" s="238" t="s">
        <v>604</v>
      </c>
      <c r="D246" s="624">
        <v>150</v>
      </c>
      <c r="E246" s="255">
        <v>250</v>
      </c>
      <c r="F246" s="261">
        <v>250</v>
      </c>
      <c r="G246" s="261">
        <v>250</v>
      </c>
      <c r="H246" s="261"/>
      <c r="I246" s="234"/>
      <c r="J246" s="232"/>
    </row>
    <row r="247" spans="1:10" s="51" customFormat="1" ht="12.75" x14ac:dyDescent="0.2">
      <c r="A247" s="487">
        <v>915</v>
      </c>
      <c r="B247" s="490"/>
      <c r="C247" s="238" t="s">
        <v>605</v>
      </c>
      <c r="D247" s="624">
        <v>300</v>
      </c>
      <c r="E247" s="255">
        <v>300</v>
      </c>
      <c r="F247" s="261">
        <v>300</v>
      </c>
      <c r="G247" s="261">
        <v>300</v>
      </c>
      <c r="H247" s="261"/>
      <c r="I247" s="234"/>
      <c r="J247" s="232"/>
    </row>
    <row r="248" spans="1:10" s="51" customFormat="1" ht="22.5" x14ac:dyDescent="0.2">
      <c r="A248" s="487">
        <v>915</v>
      </c>
      <c r="B248" s="490"/>
      <c r="C248" s="238" t="s">
        <v>606</v>
      </c>
      <c r="D248" s="624">
        <v>200</v>
      </c>
      <c r="E248" s="255">
        <v>200</v>
      </c>
      <c r="F248" s="261">
        <v>200</v>
      </c>
      <c r="G248" s="261">
        <v>200</v>
      </c>
      <c r="H248" s="261"/>
      <c r="I248" s="234"/>
      <c r="J248" s="232"/>
    </row>
    <row r="249" spans="1:10" s="51" customFormat="1" ht="12.75" x14ac:dyDescent="0.2">
      <c r="A249" s="487">
        <v>915</v>
      </c>
      <c r="B249" s="490"/>
      <c r="C249" s="238" t="s">
        <v>607</v>
      </c>
      <c r="D249" s="624">
        <v>200</v>
      </c>
      <c r="E249" s="255">
        <v>200</v>
      </c>
      <c r="F249" s="261">
        <v>200</v>
      </c>
      <c r="G249" s="261">
        <v>200</v>
      </c>
      <c r="H249" s="261"/>
      <c r="I249" s="234"/>
      <c r="J249" s="232"/>
    </row>
    <row r="250" spans="1:10" s="51" customFormat="1" ht="12.75" x14ac:dyDescent="0.2">
      <c r="A250" s="487">
        <v>915</v>
      </c>
      <c r="B250" s="490"/>
      <c r="C250" s="238" t="s">
        <v>608</v>
      </c>
      <c r="D250" s="624">
        <v>100</v>
      </c>
      <c r="E250" s="255">
        <v>100</v>
      </c>
      <c r="F250" s="261">
        <v>100</v>
      </c>
      <c r="G250" s="261">
        <v>100</v>
      </c>
      <c r="H250" s="261"/>
      <c r="I250" s="234"/>
      <c r="J250" s="232"/>
    </row>
    <row r="251" spans="1:10" s="51" customFormat="1" ht="12.75" x14ac:dyDescent="0.2">
      <c r="A251" s="487">
        <v>915</v>
      </c>
      <c r="B251" s="490"/>
      <c r="C251" s="238" t="s">
        <v>609</v>
      </c>
      <c r="D251" s="624">
        <v>300</v>
      </c>
      <c r="E251" s="255">
        <v>300</v>
      </c>
      <c r="F251" s="261">
        <v>300</v>
      </c>
      <c r="G251" s="261">
        <v>300</v>
      </c>
      <c r="H251" s="261"/>
      <c r="I251" s="234"/>
      <c r="J251" s="232"/>
    </row>
    <row r="252" spans="1:10" s="51" customFormat="1" ht="12.75" x14ac:dyDescent="0.2">
      <c r="A252" s="487">
        <v>915</v>
      </c>
      <c r="B252" s="490"/>
      <c r="C252" s="238" t="s">
        <v>610</v>
      </c>
      <c r="D252" s="624">
        <v>150</v>
      </c>
      <c r="E252" s="255">
        <v>150</v>
      </c>
      <c r="F252" s="261">
        <v>150</v>
      </c>
      <c r="G252" s="261">
        <v>150</v>
      </c>
      <c r="H252" s="261"/>
      <c r="I252" s="234"/>
      <c r="J252" s="232"/>
    </row>
    <row r="253" spans="1:10" s="51" customFormat="1" ht="12.75" x14ac:dyDescent="0.2">
      <c r="A253" s="487">
        <v>915</v>
      </c>
      <c r="B253" s="490"/>
      <c r="C253" s="238" t="s">
        <v>611</v>
      </c>
      <c r="D253" s="624">
        <v>200</v>
      </c>
      <c r="E253" s="255">
        <v>200</v>
      </c>
      <c r="F253" s="261">
        <v>200</v>
      </c>
      <c r="G253" s="261">
        <v>200</v>
      </c>
      <c r="H253" s="261"/>
      <c r="I253" s="234"/>
      <c r="J253" s="232"/>
    </row>
    <row r="254" spans="1:10" s="51" customFormat="1" ht="12.75" x14ac:dyDescent="0.2">
      <c r="A254" s="487">
        <v>915</v>
      </c>
      <c r="B254" s="490"/>
      <c r="C254" s="238" t="s">
        <v>700</v>
      </c>
      <c r="D254" s="624"/>
      <c r="E254" s="255"/>
      <c r="F254" s="261"/>
      <c r="G254" s="261"/>
      <c r="H254" s="261"/>
      <c r="I254" s="234"/>
      <c r="J254" s="232"/>
    </row>
    <row r="255" spans="1:10" s="51" customFormat="1" ht="12.75" x14ac:dyDescent="0.2">
      <c r="A255" s="487">
        <v>915</v>
      </c>
      <c r="B255" s="490"/>
      <c r="C255" s="260" t="s">
        <v>612</v>
      </c>
      <c r="D255" s="624">
        <v>0</v>
      </c>
      <c r="E255" s="255">
        <v>200</v>
      </c>
      <c r="F255" s="261"/>
      <c r="G255" s="261"/>
      <c r="H255" s="261"/>
      <c r="I255" s="234"/>
      <c r="J255" s="232"/>
    </row>
    <row r="256" spans="1:10" s="51" customFormat="1" ht="12.75" x14ac:dyDescent="0.2">
      <c r="A256" s="487">
        <v>915</v>
      </c>
      <c r="B256" s="490"/>
      <c r="C256" s="238" t="s">
        <v>613</v>
      </c>
      <c r="D256" s="624">
        <v>250</v>
      </c>
      <c r="E256" s="255">
        <v>250</v>
      </c>
      <c r="F256" s="261">
        <v>250</v>
      </c>
      <c r="G256" s="261">
        <v>250</v>
      </c>
      <c r="H256" s="261">
        <v>250</v>
      </c>
      <c r="I256" s="234"/>
      <c r="J256" s="232"/>
    </row>
    <row r="257" spans="1:13" s="51" customFormat="1" ht="12.75" x14ac:dyDescent="0.2">
      <c r="A257" s="487">
        <v>915</v>
      </c>
      <c r="B257" s="490"/>
      <c r="C257" s="238" t="s">
        <v>614</v>
      </c>
      <c r="D257" s="624">
        <v>400</v>
      </c>
      <c r="E257" s="255">
        <v>400</v>
      </c>
      <c r="F257" s="261">
        <v>400</v>
      </c>
      <c r="G257" s="261">
        <v>400</v>
      </c>
      <c r="H257" s="261">
        <v>400</v>
      </c>
      <c r="I257" s="234"/>
      <c r="J257" s="232"/>
    </row>
    <row r="258" spans="1:13" s="51" customFormat="1" ht="12.75" x14ac:dyDescent="0.2">
      <c r="A258" s="487">
        <v>915</v>
      </c>
      <c r="B258" s="490"/>
      <c r="C258" s="238" t="s">
        <v>615</v>
      </c>
      <c r="D258" s="624">
        <v>200</v>
      </c>
      <c r="E258" s="255">
        <v>200</v>
      </c>
      <c r="F258" s="261">
        <v>200</v>
      </c>
      <c r="G258" s="261">
        <v>200</v>
      </c>
      <c r="H258" s="261">
        <v>200</v>
      </c>
      <c r="I258" s="234"/>
      <c r="J258" s="232"/>
    </row>
    <row r="259" spans="1:13" s="51" customFormat="1" ht="12.75" x14ac:dyDescent="0.2">
      <c r="A259" s="487">
        <v>915</v>
      </c>
      <c r="B259" s="488" t="s">
        <v>34</v>
      </c>
      <c r="C259" s="410" t="s">
        <v>369</v>
      </c>
      <c r="D259" s="74">
        <v>4600</v>
      </c>
      <c r="E259" s="74">
        <v>5100</v>
      </c>
      <c r="F259" s="74">
        <v>4700</v>
      </c>
      <c r="G259" s="74">
        <v>5000</v>
      </c>
      <c r="H259" s="74">
        <v>4900</v>
      </c>
      <c r="I259" s="622"/>
      <c r="J259" s="622"/>
      <c r="K259" s="622"/>
      <c r="L259" s="622"/>
      <c r="M259" s="622"/>
    </row>
    <row r="260" spans="1:13" s="51" customFormat="1" ht="12.75" x14ac:dyDescent="0.2">
      <c r="A260" s="487">
        <v>915</v>
      </c>
      <c r="B260" s="490"/>
      <c r="C260" s="540" t="s">
        <v>483</v>
      </c>
      <c r="D260" s="627">
        <v>100</v>
      </c>
      <c r="E260" s="538"/>
      <c r="F260" s="625"/>
      <c r="G260" s="625"/>
      <c r="H260" s="625"/>
      <c r="I260" s="234"/>
      <c r="J260" s="232"/>
    </row>
    <row r="261" spans="1:13" s="51" customFormat="1" ht="12.75" x14ac:dyDescent="0.2">
      <c r="A261" s="487">
        <v>915</v>
      </c>
      <c r="B261" s="490"/>
      <c r="C261" s="540" t="s">
        <v>468</v>
      </c>
      <c r="D261" s="627">
        <v>1400</v>
      </c>
      <c r="E261" s="538">
        <v>1400</v>
      </c>
      <c r="F261" s="625"/>
      <c r="G261" s="625"/>
      <c r="H261" s="625"/>
      <c r="I261" s="234"/>
      <c r="J261" s="232"/>
    </row>
    <row r="262" spans="1:13" s="51" customFormat="1" ht="12.75" x14ac:dyDescent="0.2">
      <c r="A262" s="487">
        <v>915</v>
      </c>
      <c r="B262" s="490"/>
      <c r="C262" s="530" t="s">
        <v>469</v>
      </c>
      <c r="D262" s="628">
        <v>100</v>
      </c>
      <c r="E262" s="538">
        <v>100</v>
      </c>
      <c r="F262" s="625"/>
      <c r="G262" s="625"/>
      <c r="H262" s="625"/>
      <c r="I262" s="234"/>
      <c r="J262" s="232"/>
    </row>
    <row r="263" spans="1:13" s="51" customFormat="1" ht="12.75" x14ac:dyDescent="0.2">
      <c r="A263" s="487">
        <v>915</v>
      </c>
      <c r="B263" s="490"/>
      <c r="C263" s="540" t="s">
        <v>470</v>
      </c>
      <c r="D263" s="627">
        <v>100</v>
      </c>
      <c r="E263" s="538">
        <v>100</v>
      </c>
      <c r="F263" s="625">
        <v>100</v>
      </c>
      <c r="G263" s="625">
        <v>100</v>
      </c>
      <c r="H263" s="625"/>
      <c r="I263" s="234"/>
      <c r="J263" s="232"/>
      <c r="L263" s="55"/>
    </row>
    <row r="264" spans="1:13" s="51" customFormat="1" ht="12.75" x14ac:dyDescent="0.2">
      <c r="A264" s="487">
        <v>915</v>
      </c>
      <c r="B264" s="490"/>
      <c r="C264" s="540" t="s">
        <v>471</v>
      </c>
      <c r="D264" s="627">
        <v>100</v>
      </c>
      <c r="E264" s="538"/>
      <c r="F264" s="625"/>
      <c r="G264" s="625"/>
      <c r="H264" s="625"/>
      <c r="I264" s="234"/>
      <c r="J264" s="232"/>
    </row>
    <row r="265" spans="1:13" s="51" customFormat="1" ht="12.75" x14ac:dyDescent="0.2">
      <c r="A265" s="487">
        <v>915</v>
      </c>
      <c r="B265" s="490"/>
      <c r="C265" s="540" t="s">
        <v>472</v>
      </c>
      <c r="D265" s="627">
        <v>70</v>
      </c>
      <c r="E265" s="538"/>
      <c r="F265" s="625"/>
      <c r="G265" s="625"/>
      <c r="H265" s="625"/>
      <c r="I265" s="234"/>
      <c r="J265" s="232"/>
    </row>
    <row r="266" spans="1:13" s="51" customFormat="1" ht="12.75" x14ac:dyDescent="0.2">
      <c r="A266" s="487">
        <v>915</v>
      </c>
      <c r="B266" s="490"/>
      <c r="C266" s="540" t="s">
        <v>473</v>
      </c>
      <c r="D266" s="627">
        <v>80</v>
      </c>
      <c r="E266" s="538"/>
      <c r="F266" s="625"/>
      <c r="G266" s="625"/>
      <c r="H266" s="625"/>
      <c r="I266" s="235"/>
      <c r="J266" s="232"/>
    </row>
    <row r="267" spans="1:13" s="51" customFormat="1" ht="12.75" x14ac:dyDescent="0.2">
      <c r="A267" s="487">
        <v>915</v>
      </c>
      <c r="B267" s="490"/>
      <c r="C267" s="537" t="s">
        <v>474</v>
      </c>
      <c r="D267" s="627">
        <v>50</v>
      </c>
      <c r="E267" s="538"/>
      <c r="F267" s="625"/>
      <c r="G267" s="625"/>
      <c r="H267" s="625"/>
      <c r="I267" s="235"/>
      <c r="J267" s="232"/>
    </row>
    <row r="268" spans="1:13" s="51" customFormat="1" ht="12.75" x14ac:dyDescent="0.2">
      <c r="A268" s="487">
        <v>915</v>
      </c>
      <c r="B268" s="490"/>
      <c r="C268" s="540" t="s">
        <v>475</v>
      </c>
      <c r="D268" s="627">
        <v>0</v>
      </c>
      <c r="E268" s="538">
        <v>100</v>
      </c>
      <c r="F268" s="625">
        <v>0</v>
      </c>
      <c r="G268" s="625">
        <v>0</v>
      </c>
      <c r="H268" s="625">
        <v>100</v>
      </c>
      <c r="I268" s="234"/>
      <c r="J268" s="232"/>
    </row>
    <row r="269" spans="1:13" x14ac:dyDescent="0.2">
      <c r="A269" s="487">
        <v>915</v>
      </c>
      <c r="B269" s="490"/>
      <c r="C269" s="540" t="s">
        <v>662</v>
      </c>
      <c r="D269" s="627">
        <v>200</v>
      </c>
      <c r="E269" s="538">
        <v>400</v>
      </c>
      <c r="F269" s="625">
        <v>400</v>
      </c>
      <c r="G269" s="625">
        <v>400</v>
      </c>
      <c r="H269" s="625"/>
      <c r="I269" s="234"/>
    </row>
    <row r="270" spans="1:13" s="49" customFormat="1" ht="12.75" x14ac:dyDescent="0.2">
      <c r="A270" s="487">
        <v>915</v>
      </c>
      <c r="B270" s="490"/>
      <c r="C270" s="540" t="s">
        <v>476</v>
      </c>
      <c r="D270" s="627">
        <v>100</v>
      </c>
      <c r="E270" s="538">
        <v>100</v>
      </c>
      <c r="F270" s="625">
        <v>100</v>
      </c>
      <c r="G270" s="625">
        <v>100</v>
      </c>
      <c r="H270" s="625"/>
      <c r="I270" s="234"/>
      <c r="J270" s="232"/>
    </row>
    <row r="271" spans="1:13" s="49" customFormat="1" ht="12.75" x14ac:dyDescent="0.2">
      <c r="A271" s="487">
        <v>915</v>
      </c>
      <c r="B271" s="490"/>
      <c r="C271" s="537" t="s">
        <v>477</v>
      </c>
      <c r="D271" s="627">
        <v>100</v>
      </c>
      <c r="E271" s="535">
        <v>100</v>
      </c>
      <c r="F271" s="139">
        <v>100</v>
      </c>
      <c r="G271" s="139">
        <v>100</v>
      </c>
      <c r="H271" s="626"/>
      <c r="I271" s="234"/>
      <c r="J271" s="232"/>
      <c r="M271" s="228"/>
    </row>
    <row r="272" spans="1:13" s="49" customFormat="1" ht="12.75" x14ac:dyDescent="0.2">
      <c r="A272" s="487">
        <v>915</v>
      </c>
      <c r="B272" s="490"/>
      <c r="C272" s="537" t="s">
        <v>479</v>
      </c>
      <c r="D272" s="627">
        <v>200</v>
      </c>
      <c r="E272" s="535">
        <v>200</v>
      </c>
      <c r="F272" s="139"/>
      <c r="G272" s="139"/>
      <c r="H272" s="625"/>
      <c r="I272" s="234"/>
      <c r="J272" s="232"/>
      <c r="M272" s="228"/>
    </row>
    <row r="273" spans="1:13" s="49" customFormat="1" ht="12.75" x14ac:dyDescent="0.2">
      <c r="A273" s="487">
        <v>915</v>
      </c>
      <c r="B273" s="490"/>
      <c r="C273" s="537" t="s">
        <v>480</v>
      </c>
      <c r="D273" s="627">
        <v>200</v>
      </c>
      <c r="E273" s="538">
        <v>200</v>
      </c>
      <c r="F273" s="625"/>
      <c r="G273" s="625"/>
      <c r="H273" s="625"/>
      <c r="I273" s="234"/>
      <c r="J273" s="232"/>
      <c r="M273" s="228"/>
    </row>
    <row r="274" spans="1:13" s="49" customFormat="1" ht="12.75" x14ac:dyDescent="0.2">
      <c r="A274" s="487">
        <v>915</v>
      </c>
      <c r="B274" s="490"/>
      <c r="C274" s="537" t="s">
        <v>481</v>
      </c>
      <c r="D274" s="627">
        <v>100</v>
      </c>
      <c r="E274" s="538"/>
      <c r="F274" s="625"/>
      <c r="G274" s="625"/>
      <c r="H274" s="625"/>
      <c r="I274" s="234"/>
      <c r="J274" s="232"/>
    </row>
    <row r="275" spans="1:13" x14ac:dyDescent="0.2">
      <c r="A275" s="487">
        <v>915</v>
      </c>
      <c r="B275" s="490"/>
      <c r="C275" s="537" t="s">
        <v>482</v>
      </c>
      <c r="D275" s="627">
        <v>1500</v>
      </c>
      <c r="E275" s="538">
        <v>1500</v>
      </c>
      <c r="F275" s="625">
        <v>1500</v>
      </c>
      <c r="G275" s="625"/>
      <c r="H275" s="625"/>
      <c r="I275" s="234"/>
    </row>
    <row r="276" spans="1:13" x14ac:dyDescent="0.2">
      <c r="A276" s="487">
        <v>915</v>
      </c>
      <c r="B276" s="490"/>
      <c r="C276" s="537" t="s">
        <v>487</v>
      </c>
      <c r="D276" s="627">
        <v>100</v>
      </c>
      <c r="E276" s="538">
        <v>100</v>
      </c>
      <c r="F276" s="625">
        <v>100</v>
      </c>
      <c r="G276" s="625">
        <v>100</v>
      </c>
      <c r="H276" s="625"/>
      <c r="I276" s="234"/>
    </row>
    <row r="277" spans="1:13" x14ac:dyDescent="0.2">
      <c r="A277" s="487">
        <v>915</v>
      </c>
      <c r="B277" s="490"/>
      <c r="C277" s="537" t="s">
        <v>484</v>
      </c>
      <c r="D277" s="627">
        <v>100</v>
      </c>
      <c r="E277" s="538">
        <v>100</v>
      </c>
      <c r="F277" s="625">
        <v>100</v>
      </c>
      <c r="G277" s="625">
        <v>100</v>
      </c>
      <c r="H277" s="625"/>
      <c r="I277" s="234"/>
    </row>
    <row r="278" spans="1:13" s="51" customFormat="1" ht="12.75" x14ac:dyDescent="0.2">
      <c r="A278" s="487">
        <v>915</v>
      </c>
      <c r="B278" s="490"/>
      <c r="C278" s="530" t="s">
        <v>483</v>
      </c>
      <c r="D278" s="628"/>
      <c r="E278" s="147">
        <v>100</v>
      </c>
      <c r="F278" s="139">
        <v>100</v>
      </c>
      <c r="G278" s="139">
        <v>100</v>
      </c>
      <c r="H278" s="139">
        <v>150</v>
      </c>
      <c r="I278" s="234"/>
      <c r="J278" s="232"/>
    </row>
    <row r="279" spans="1:13" x14ac:dyDescent="0.2">
      <c r="A279" s="487">
        <v>915</v>
      </c>
      <c r="B279" s="490"/>
      <c r="C279" s="537" t="s">
        <v>468</v>
      </c>
      <c r="D279" s="627"/>
      <c r="E279" s="147"/>
      <c r="F279" s="625">
        <v>1400</v>
      </c>
      <c r="G279" s="625">
        <v>1400</v>
      </c>
      <c r="H279" s="625">
        <v>1400</v>
      </c>
      <c r="I279" s="234"/>
    </row>
    <row r="280" spans="1:13" s="49" customFormat="1" ht="12.75" x14ac:dyDescent="0.2">
      <c r="A280" s="487">
        <v>915</v>
      </c>
      <c r="B280" s="490"/>
      <c r="C280" s="540" t="s">
        <v>469</v>
      </c>
      <c r="D280" s="75"/>
      <c r="E280" s="538"/>
      <c r="F280" s="625">
        <v>100</v>
      </c>
      <c r="G280" s="625">
        <v>100</v>
      </c>
      <c r="H280" s="625">
        <v>100</v>
      </c>
      <c r="I280" s="234"/>
      <c r="J280" s="232"/>
    </row>
    <row r="281" spans="1:13" x14ac:dyDescent="0.2">
      <c r="A281" s="487">
        <v>915</v>
      </c>
      <c r="B281" s="490"/>
      <c r="C281" s="540" t="s">
        <v>470</v>
      </c>
      <c r="D281" s="75"/>
      <c r="E281" s="538"/>
      <c r="F281" s="625"/>
      <c r="G281" s="625"/>
      <c r="H281" s="625">
        <v>150</v>
      </c>
      <c r="I281" s="234"/>
    </row>
    <row r="282" spans="1:13" s="53" customFormat="1" ht="12.75" x14ac:dyDescent="0.2">
      <c r="A282" s="487">
        <v>915</v>
      </c>
      <c r="B282" s="490"/>
      <c r="C282" s="530" t="s">
        <v>471</v>
      </c>
      <c r="D282" s="75"/>
      <c r="E282" s="535">
        <v>100</v>
      </c>
      <c r="F282" s="139">
        <v>100</v>
      </c>
      <c r="G282" s="139">
        <v>100</v>
      </c>
      <c r="H282" s="139">
        <v>100</v>
      </c>
      <c r="I282" s="234"/>
      <c r="J282" s="232"/>
    </row>
    <row r="283" spans="1:13" s="53" customFormat="1" ht="12.75" x14ac:dyDescent="0.2">
      <c r="A283" s="487">
        <v>915</v>
      </c>
      <c r="B283" s="490"/>
      <c r="C283" s="540" t="s">
        <v>472</v>
      </c>
      <c r="D283" s="75"/>
      <c r="E283" s="538">
        <v>70</v>
      </c>
      <c r="F283" s="625">
        <v>70</v>
      </c>
      <c r="G283" s="625">
        <v>70</v>
      </c>
      <c r="H283" s="625">
        <v>70</v>
      </c>
      <c r="I283" s="234"/>
      <c r="J283" s="290"/>
    </row>
    <row r="284" spans="1:13" s="53" customFormat="1" ht="12.75" x14ac:dyDescent="0.2">
      <c r="A284" s="487">
        <v>915</v>
      </c>
      <c r="B284" s="490"/>
      <c r="C284" s="540" t="s">
        <v>473</v>
      </c>
      <c r="D284" s="75"/>
      <c r="E284" s="538">
        <v>80</v>
      </c>
      <c r="F284" s="625">
        <v>80</v>
      </c>
      <c r="G284" s="625">
        <v>80</v>
      </c>
      <c r="H284" s="625">
        <v>80</v>
      </c>
      <c r="I284" s="234"/>
      <c r="J284" s="319"/>
    </row>
    <row r="285" spans="1:13" s="49" customFormat="1" ht="12.75" x14ac:dyDescent="0.2">
      <c r="A285" s="487">
        <v>915</v>
      </c>
      <c r="B285" s="490"/>
      <c r="C285" s="540" t="s">
        <v>474</v>
      </c>
      <c r="D285" s="75"/>
      <c r="E285" s="538">
        <v>50</v>
      </c>
      <c r="F285" s="625">
        <v>50</v>
      </c>
      <c r="G285" s="625">
        <v>50</v>
      </c>
      <c r="H285" s="625">
        <v>50</v>
      </c>
      <c r="I285" s="234"/>
      <c r="J285" s="232"/>
    </row>
    <row r="286" spans="1:13" x14ac:dyDescent="0.2">
      <c r="A286" s="487">
        <v>915</v>
      </c>
      <c r="B286" s="490"/>
      <c r="C286" s="540" t="s">
        <v>485</v>
      </c>
      <c r="D286" s="75"/>
      <c r="E286" s="538"/>
      <c r="F286" s="625"/>
      <c r="G286" s="625"/>
      <c r="H286" s="625">
        <v>400</v>
      </c>
      <c r="I286" s="234"/>
    </row>
    <row r="287" spans="1:13" x14ac:dyDescent="0.2">
      <c r="A287" s="487">
        <v>915</v>
      </c>
      <c r="B287" s="490"/>
      <c r="C287" s="540" t="s">
        <v>476</v>
      </c>
      <c r="D287" s="75"/>
      <c r="E287" s="538"/>
      <c r="F287" s="625"/>
      <c r="G287" s="625"/>
      <c r="H287" s="625">
        <v>100</v>
      </c>
      <c r="I287" s="234"/>
    </row>
    <row r="288" spans="1:13" x14ac:dyDescent="0.2">
      <c r="A288" s="487">
        <v>915</v>
      </c>
      <c r="B288" s="490"/>
      <c r="C288" s="540" t="s">
        <v>486</v>
      </c>
      <c r="D288" s="75"/>
      <c r="E288" s="538">
        <v>200</v>
      </c>
      <c r="F288" s="625">
        <v>0</v>
      </c>
      <c r="G288" s="625">
        <v>200</v>
      </c>
      <c r="H288" s="625">
        <v>0</v>
      </c>
      <c r="I288" s="234"/>
    </row>
    <row r="289" spans="1:13" s="51" customFormat="1" ht="12.75" x14ac:dyDescent="0.2">
      <c r="A289" s="487">
        <v>915</v>
      </c>
      <c r="B289" s="490"/>
      <c r="C289" s="540" t="s">
        <v>477</v>
      </c>
      <c r="D289" s="75"/>
      <c r="E289" s="538"/>
      <c r="F289" s="625"/>
      <c r="G289" s="625"/>
      <c r="H289" s="625">
        <v>100</v>
      </c>
      <c r="I289" s="234"/>
      <c r="J289" s="232"/>
    </row>
    <row r="290" spans="1:13" x14ac:dyDescent="0.2">
      <c r="A290" s="487">
        <v>915</v>
      </c>
      <c r="B290" s="490"/>
      <c r="C290" s="540" t="s">
        <v>478</v>
      </c>
      <c r="D290" s="75"/>
      <c r="E290" s="538">
        <v>100</v>
      </c>
      <c r="F290" s="625">
        <v>0</v>
      </c>
      <c r="G290" s="625">
        <v>100</v>
      </c>
      <c r="H290" s="625">
        <v>0</v>
      </c>
      <c r="I290" s="234"/>
    </row>
    <row r="291" spans="1:13" s="49" customFormat="1" ht="12.75" x14ac:dyDescent="0.2">
      <c r="A291" s="487">
        <v>915</v>
      </c>
      <c r="B291" s="490"/>
      <c r="C291" s="537" t="s">
        <v>484</v>
      </c>
      <c r="D291" s="75"/>
      <c r="E291" s="538"/>
      <c r="F291" s="625"/>
      <c r="G291" s="625"/>
      <c r="H291" s="625">
        <v>100</v>
      </c>
      <c r="I291" s="234"/>
      <c r="J291" s="232"/>
    </row>
    <row r="292" spans="1:13" x14ac:dyDescent="0.2">
      <c r="A292" s="487">
        <v>915</v>
      </c>
      <c r="B292" s="490"/>
      <c r="C292" s="537" t="s">
        <v>479</v>
      </c>
      <c r="D292" s="75"/>
      <c r="E292" s="538"/>
      <c r="F292" s="625">
        <v>200</v>
      </c>
      <c r="G292" s="625">
        <v>200</v>
      </c>
      <c r="H292" s="625">
        <v>200</v>
      </c>
      <c r="I292" s="234"/>
    </row>
    <row r="293" spans="1:13" s="53" customFormat="1" ht="12.75" x14ac:dyDescent="0.2">
      <c r="A293" s="487">
        <v>915</v>
      </c>
      <c r="B293" s="490"/>
      <c r="C293" s="537" t="s">
        <v>480</v>
      </c>
      <c r="D293" s="75"/>
      <c r="E293" s="538"/>
      <c r="F293" s="625">
        <v>200</v>
      </c>
      <c r="G293" s="625">
        <v>200</v>
      </c>
      <c r="H293" s="625">
        <v>200</v>
      </c>
      <c r="I293" s="234"/>
      <c r="J293" s="232"/>
    </row>
    <row r="294" spans="1:13" s="53" customFormat="1" ht="12.75" x14ac:dyDescent="0.2">
      <c r="A294" s="487">
        <v>915</v>
      </c>
      <c r="B294" s="490"/>
      <c r="C294" s="537" t="s">
        <v>482</v>
      </c>
      <c r="D294" s="75"/>
      <c r="E294" s="538"/>
      <c r="F294" s="625"/>
      <c r="G294" s="625">
        <v>1500</v>
      </c>
      <c r="H294" s="625">
        <v>1500</v>
      </c>
      <c r="I294" s="234"/>
      <c r="J294" s="290"/>
    </row>
    <row r="295" spans="1:13" s="53" customFormat="1" ht="12.75" x14ac:dyDescent="0.2">
      <c r="A295" s="487">
        <v>915</v>
      </c>
      <c r="B295" s="490"/>
      <c r="C295" s="537" t="s">
        <v>487</v>
      </c>
      <c r="D295" s="75"/>
      <c r="E295" s="538"/>
      <c r="F295" s="625"/>
      <c r="G295" s="625"/>
      <c r="H295" s="625">
        <v>100</v>
      </c>
      <c r="I295" s="234"/>
      <c r="J295" s="319"/>
    </row>
    <row r="296" spans="1:13" x14ac:dyDescent="0.2">
      <c r="A296" s="487">
        <v>915</v>
      </c>
      <c r="B296" s="490"/>
      <c r="C296" s="137"/>
      <c r="D296" s="75"/>
      <c r="E296" s="147"/>
      <c r="F296" s="73"/>
      <c r="G296" s="73"/>
      <c r="H296" s="73"/>
      <c r="I296" s="234"/>
      <c r="J296" s="235"/>
    </row>
    <row r="297" spans="1:13" x14ac:dyDescent="0.2">
      <c r="A297" s="487">
        <v>915</v>
      </c>
      <c r="B297" s="488" t="s">
        <v>37</v>
      </c>
      <c r="C297" s="409" t="s">
        <v>368</v>
      </c>
      <c r="D297" s="74">
        <v>250</v>
      </c>
      <c r="E297" s="74">
        <v>250</v>
      </c>
      <c r="F297" s="74">
        <v>250</v>
      </c>
      <c r="G297" s="74">
        <v>250</v>
      </c>
      <c r="H297" s="74">
        <v>250</v>
      </c>
      <c r="I297" s="234"/>
    </row>
    <row r="298" spans="1:13" s="53" customFormat="1" ht="12.75" x14ac:dyDescent="0.2">
      <c r="A298" s="487">
        <v>915</v>
      </c>
      <c r="B298" s="490"/>
      <c r="C298" s="238" t="s">
        <v>260</v>
      </c>
      <c r="D298" s="75">
        <v>100</v>
      </c>
      <c r="E298" s="147">
        <v>100</v>
      </c>
      <c r="F298" s="73">
        <v>100</v>
      </c>
      <c r="G298" s="73">
        <v>100</v>
      </c>
      <c r="H298" s="73">
        <v>100</v>
      </c>
      <c r="I298" s="234"/>
      <c r="J298" s="232"/>
    </row>
    <row r="299" spans="1:13" s="53" customFormat="1" ht="12.75" x14ac:dyDescent="0.2">
      <c r="A299" s="487">
        <v>915</v>
      </c>
      <c r="B299" s="490"/>
      <c r="C299" s="238" t="s">
        <v>501</v>
      </c>
      <c r="D299" s="75">
        <v>150</v>
      </c>
      <c r="E299" s="147">
        <v>150</v>
      </c>
      <c r="F299" s="73">
        <v>150</v>
      </c>
      <c r="G299" s="73">
        <v>150</v>
      </c>
      <c r="H299" s="73">
        <v>150</v>
      </c>
      <c r="I299" s="234"/>
      <c r="J299" s="319"/>
    </row>
    <row r="300" spans="1:13" s="51" customFormat="1" ht="12.75" x14ac:dyDescent="0.2">
      <c r="A300" s="397">
        <v>917</v>
      </c>
      <c r="B300" s="397" t="s">
        <v>15</v>
      </c>
      <c r="C300" s="399" t="s">
        <v>132</v>
      </c>
      <c r="D300" s="348">
        <v>186339.88</v>
      </c>
      <c r="E300" s="348">
        <v>261804.61</v>
      </c>
      <c r="F300" s="348">
        <v>193468.53</v>
      </c>
      <c r="G300" s="348">
        <v>194048.31</v>
      </c>
      <c r="H300" s="348">
        <v>194713.1415</v>
      </c>
      <c r="J300" s="291"/>
      <c r="K300" s="291"/>
      <c r="L300" s="291"/>
      <c r="M300" s="291"/>
    </row>
    <row r="301" spans="1:13" s="51" customFormat="1" ht="12.75" x14ac:dyDescent="0.2">
      <c r="A301" s="487">
        <v>917</v>
      </c>
      <c r="B301" s="488" t="s">
        <v>13</v>
      </c>
      <c r="C301" s="409" t="s">
        <v>203</v>
      </c>
      <c r="D301" s="74">
        <v>17720</v>
      </c>
      <c r="E301" s="74">
        <v>18019</v>
      </c>
      <c r="F301" s="74">
        <v>18019</v>
      </c>
      <c r="G301" s="74">
        <v>18019</v>
      </c>
      <c r="H301" s="74">
        <v>18019</v>
      </c>
      <c r="I301" s="622"/>
      <c r="J301" s="622"/>
      <c r="K301" s="622"/>
      <c r="L301" s="622"/>
      <c r="M301" s="622"/>
    </row>
    <row r="302" spans="1:13" s="51" customFormat="1" ht="12.75" x14ac:dyDescent="0.2">
      <c r="A302" s="487">
        <v>917</v>
      </c>
      <c r="B302" s="488"/>
      <c r="C302" s="238" t="s">
        <v>312</v>
      </c>
      <c r="D302" s="624">
        <v>900</v>
      </c>
      <c r="E302" s="257">
        <v>900</v>
      </c>
      <c r="F302" s="256">
        <v>900</v>
      </c>
      <c r="G302" s="256">
        <v>900</v>
      </c>
      <c r="H302" s="256">
        <v>900</v>
      </c>
      <c r="I302" s="234"/>
      <c r="J302" s="232"/>
    </row>
    <row r="303" spans="1:13" s="51" customFormat="1" ht="12.75" x14ac:dyDescent="0.2">
      <c r="A303" s="487">
        <v>917</v>
      </c>
      <c r="B303" s="488"/>
      <c r="C303" s="238" t="s">
        <v>225</v>
      </c>
      <c r="D303" s="624">
        <v>880</v>
      </c>
      <c r="E303" s="257">
        <v>880</v>
      </c>
      <c r="F303" s="256">
        <v>880</v>
      </c>
      <c r="G303" s="256">
        <v>880</v>
      </c>
      <c r="H303" s="256">
        <v>880</v>
      </c>
      <c r="I303" s="234"/>
      <c r="J303" s="232"/>
    </row>
    <row r="304" spans="1:13" s="51" customFormat="1" ht="12.75" x14ac:dyDescent="0.2">
      <c r="A304" s="487">
        <v>917</v>
      </c>
      <c r="B304" s="488"/>
      <c r="C304" s="236" t="s">
        <v>378</v>
      </c>
      <c r="D304" s="624">
        <v>1250</v>
      </c>
      <c r="E304" s="257">
        <v>1250</v>
      </c>
      <c r="F304" s="256">
        <v>1250</v>
      </c>
      <c r="G304" s="256">
        <v>1250</v>
      </c>
      <c r="H304" s="256">
        <v>1250</v>
      </c>
      <c r="I304" s="234"/>
      <c r="J304" s="232"/>
    </row>
    <row r="305" spans="1:14" s="51" customFormat="1" ht="12.75" x14ac:dyDescent="0.2">
      <c r="A305" s="487">
        <v>917</v>
      </c>
      <c r="B305" s="488"/>
      <c r="C305" s="236" t="s">
        <v>379</v>
      </c>
      <c r="D305" s="624">
        <v>320</v>
      </c>
      <c r="E305" s="257">
        <v>320</v>
      </c>
      <c r="F305" s="256">
        <v>320</v>
      </c>
      <c r="G305" s="256">
        <v>320</v>
      </c>
      <c r="H305" s="256">
        <v>320</v>
      </c>
      <c r="I305" s="234"/>
      <c r="J305" s="232"/>
    </row>
    <row r="306" spans="1:14" s="51" customFormat="1" ht="12.75" x14ac:dyDescent="0.2">
      <c r="A306" s="487">
        <v>917</v>
      </c>
      <c r="B306" s="488"/>
      <c r="C306" s="236" t="s">
        <v>226</v>
      </c>
      <c r="D306" s="624">
        <v>500</v>
      </c>
      <c r="E306" s="257">
        <v>500</v>
      </c>
      <c r="F306" s="256">
        <v>500</v>
      </c>
      <c r="G306" s="256">
        <v>500</v>
      </c>
      <c r="H306" s="256">
        <v>500</v>
      </c>
      <c r="I306" s="234"/>
      <c r="J306" s="232"/>
    </row>
    <row r="307" spans="1:14" s="51" customFormat="1" ht="22.5" x14ac:dyDescent="0.2">
      <c r="A307" s="487">
        <v>917</v>
      </c>
      <c r="B307" s="488"/>
      <c r="C307" s="236" t="s">
        <v>380</v>
      </c>
      <c r="D307" s="624">
        <v>100</v>
      </c>
      <c r="E307" s="257">
        <v>199</v>
      </c>
      <c r="F307" s="256">
        <v>199</v>
      </c>
      <c r="G307" s="256">
        <v>199</v>
      </c>
      <c r="H307" s="256">
        <v>199</v>
      </c>
      <c r="I307" s="234"/>
      <c r="J307" s="232"/>
    </row>
    <row r="308" spans="1:14" s="51" customFormat="1" ht="12.75" x14ac:dyDescent="0.2">
      <c r="A308" s="487">
        <v>917</v>
      </c>
      <c r="B308" s="488"/>
      <c r="C308" s="236" t="s">
        <v>572</v>
      </c>
      <c r="D308" s="624">
        <v>50</v>
      </c>
      <c r="E308" s="257">
        <v>50</v>
      </c>
      <c r="F308" s="256">
        <v>50</v>
      </c>
      <c r="G308" s="256">
        <v>50</v>
      </c>
      <c r="H308" s="256">
        <v>50</v>
      </c>
      <c r="I308" s="234"/>
      <c r="J308" s="232"/>
    </row>
    <row r="309" spans="1:14" s="51" customFormat="1" ht="12.75" x14ac:dyDescent="0.2">
      <c r="A309" s="487">
        <v>917</v>
      </c>
      <c r="B309" s="488"/>
      <c r="C309" s="236" t="s">
        <v>313</v>
      </c>
      <c r="D309" s="624">
        <v>100</v>
      </c>
      <c r="E309" s="257">
        <v>100</v>
      </c>
      <c r="F309" s="256">
        <v>100</v>
      </c>
      <c r="G309" s="256">
        <v>100</v>
      </c>
      <c r="H309" s="256">
        <v>100</v>
      </c>
      <c r="I309" s="234"/>
      <c r="J309" s="232"/>
    </row>
    <row r="310" spans="1:14" s="51" customFormat="1" ht="12.75" x14ac:dyDescent="0.2">
      <c r="A310" s="487">
        <v>917</v>
      </c>
      <c r="B310" s="488"/>
      <c r="C310" s="236" t="s">
        <v>277</v>
      </c>
      <c r="D310" s="624">
        <v>20</v>
      </c>
      <c r="E310" s="257">
        <v>20</v>
      </c>
      <c r="F310" s="256">
        <v>20</v>
      </c>
      <c r="G310" s="256">
        <v>20</v>
      </c>
      <c r="H310" s="256">
        <v>20</v>
      </c>
      <c r="I310" s="234"/>
      <c r="J310" s="232"/>
    </row>
    <row r="311" spans="1:14" s="51" customFormat="1" ht="12.75" x14ac:dyDescent="0.2">
      <c r="A311" s="487">
        <v>917</v>
      </c>
      <c r="B311" s="488"/>
      <c r="C311" s="236" t="s">
        <v>381</v>
      </c>
      <c r="D311" s="624">
        <v>100</v>
      </c>
      <c r="E311" s="257">
        <v>200</v>
      </c>
      <c r="F311" s="256">
        <v>200</v>
      </c>
      <c r="G311" s="256">
        <v>200</v>
      </c>
      <c r="H311" s="256">
        <v>200</v>
      </c>
      <c r="I311" s="234"/>
      <c r="J311" s="232"/>
    </row>
    <row r="312" spans="1:14" s="51" customFormat="1" ht="12.75" x14ac:dyDescent="0.2">
      <c r="A312" s="487">
        <v>917</v>
      </c>
      <c r="B312" s="488"/>
      <c r="C312" s="236" t="s">
        <v>573</v>
      </c>
      <c r="D312" s="624">
        <v>100</v>
      </c>
      <c r="E312" s="257">
        <v>100</v>
      </c>
      <c r="F312" s="256">
        <v>100</v>
      </c>
      <c r="G312" s="256">
        <v>100</v>
      </c>
      <c r="H312" s="256">
        <v>100</v>
      </c>
      <c r="I312" s="234"/>
      <c r="J312" s="232"/>
    </row>
    <row r="313" spans="1:14" s="51" customFormat="1" ht="12.75" x14ac:dyDescent="0.2">
      <c r="A313" s="487">
        <v>917</v>
      </c>
      <c r="B313" s="488"/>
      <c r="C313" s="236" t="s">
        <v>382</v>
      </c>
      <c r="D313" s="624">
        <v>100</v>
      </c>
      <c r="E313" s="257">
        <v>100</v>
      </c>
      <c r="F313" s="256">
        <v>100</v>
      </c>
      <c r="G313" s="256">
        <v>100</v>
      </c>
      <c r="H313" s="256">
        <v>100</v>
      </c>
      <c r="I313" s="234"/>
      <c r="J313" s="232"/>
    </row>
    <row r="314" spans="1:14" s="51" customFormat="1" ht="12.75" x14ac:dyDescent="0.2">
      <c r="A314" s="487">
        <v>917</v>
      </c>
      <c r="B314" s="488"/>
      <c r="C314" s="236" t="s">
        <v>385</v>
      </c>
      <c r="D314" s="624">
        <v>200</v>
      </c>
      <c r="E314" s="257">
        <v>200</v>
      </c>
      <c r="F314" s="256">
        <v>200</v>
      </c>
      <c r="G314" s="256">
        <v>200</v>
      </c>
      <c r="H314" s="256">
        <v>200</v>
      </c>
      <c r="I314" s="234"/>
      <c r="J314" s="232"/>
    </row>
    <row r="315" spans="1:14" s="51" customFormat="1" ht="12.75" x14ac:dyDescent="0.2">
      <c r="A315" s="487">
        <v>917</v>
      </c>
      <c r="B315" s="488"/>
      <c r="C315" s="236" t="s">
        <v>383</v>
      </c>
      <c r="D315" s="624">
        <v>5000</v>
      </c>
      <c r="E315" s="257">
        <v>5000</v>
      </c>
      <c r="F315" s="256">
        <v>5000</v>
      </c>
      <c r="G315" s="256">
        <v>5000</v>
      </c>
      <c r="H315" s="256">
        <v>5000</v>
      </c>
      <c r="I315" s="234"/>
      <c r="J315" s="232"/>
    </row>
    <row r="316" spans="1:14" s="51" customFormat="1" ht="12.75" x14ac:dyDescent="0.2">
      <c r="A316" s="487">
        <v>917</v>
      </c>
      <c r="B316" s="488"/>
      <c r="C316" s="236" t="s">
        <v>574</v>
      </c>
      <c r="D316" s="624">
        <v>0</v>
      </c>
      <c r="E316" s="257">
        <v>100</v>
      </c>
      <c r="F316" s="256">
        <v>100</v>
      </c>
      <c r="G316" s="256">
        <v>100</v>
      </c>
      <c r="H316" s="256">
        <v>100</v>
      </c>
      <c r="I316" s="234"/>
      <c r="J316" s="232"/>
    </row>
    <row r="317" spans="1:14" s="51" customFormat="1" ht="12.75" x14ac:dyDescent="0.2">
      <c r="A317" s="487">
        <v>917</v>
      </c>
      <c r="B317" s="488"/>
      <c r="C317" s="236" t="s">
        <v>384</v>
      </c>
      <c r="D317" s="624">
        <v>8000</v>
      </c>
      <c r="E317" s="257">
        <v>8000</v>
      </c>
      <c r="F317" s="256">
        <v>8000</v>
      </c>
      <c r="G317" s="256">
        <v>8000</v>
      </c>
      <c r="H317" s="256">
        <v>8000</v>
      </c>
      <c r="I317" s="234"/>
      <c r="J317" s="232"/>
    </row>
    <row r="318" spans="1:14" s="51" customFormat="1" ht="22.5" x14ac:dyDescent="0.2">
      <c r="A318" s="487">
        <v>917</v>
      </c>
      <c r="B318" s="488"/>
      <c r="C318" s="236" t="s">
        <v>386</v>
      </c>
      <c r="D318" s="624">
        <v>100</v>
      </c>
      <c r="E318" s="257">
        <v>100</v>
      </c>
      <c r="F318" s="256">
        <v>100</v>
      </c>
      <c r="G318" s="256">
        <v>100</v>
      </c>
      <c r="H318" s="256">
        <v>100</v>
      </c>
      <c r="I318" s="234"/>
      <c r="J318" s="232"/>
    </row>
    <row r="319" spans="1:14" s="51" customFormat="1" ht="12.75" x14ac:dyDescent="0.2">
      <c r="A319" s="487">
        <v>917</v>
      </c>
      <c r="B319" s="488" t="s">
        <v>20</v>
      </c>
      <c r="C319" s="410" t="s">
        <v>204</v>
      </c>
      <c r="D319" s="74">
        <v>24356</v>
      </c>
      <c r="E319" s="74">
        <v>21118</v>
      </c>
      <c r="F319" s="74">
        <v>20718</v>
      </c>
      <c r="G319" s="74">
        <v>20718</v>
      </c>
      <c r="H319" s="74">
        <v>20718</v>
      </c>
      <c r="I319" s="622"/>
      <c r="J319" s="622"/>
      <c r="K319" s="622"/>
      <c r="L319" s="622"/>
      <c r="M319" s="622"/>
      <c r="N319" s="622"/>
    </row>
    <row r="320" spans="1:14" s="51" customFormat="1" ht="12.75" x14ac:dyDescent="0.2">
      <c r="A320" s="487">
        <v>917</v>
      </c>
      <c r="B320" s="490"/>
      <c r="C320" s="236" t="s">
        <v>278</v>
      </c>
      <c r="D320" s="624">
        <v>17400</v>
      </c>
      <c r="E320" s="461">
        <v>17400</v>
      </c>
      <c r="F320" s="462">
        <v>17400</v>
      </c>
      <c r="G320" s="462">
        <v>17400</v>
      </c>
      <c r="H320" s="463">
        <v>17400</v>
      </c>
      <c r="J320" s="232"/>
    </row>
    <row r="321" spans="1:10" s="51" customFormat="1" ht="12.75" x14ac:dyDescent="0.2">
      <c r="A321" s="487">
        <v>917</v>
      </c>
      <c r="B321" s="490"/>
      <c r="C321" s="238" t="s">
        <v>392</v>
      </c>
      <c r="D321" s="624">
        <v>1000</v>
      </c>
      <c r="E321" s="461"/>
      <c r="F321" s="462"/>
      <c r="G321" s="462"/>
      <c r="H321" s="463"/>
      <c r="I321" s="234"/>
      <c r="J321" s="232"/>
    </row>
    <row r="322" spans="1:10" s="51" customFormat="1" ht="12.75" x14ac:dyDescent="0.2">
      <c r="A322" s="487">
        <v>917</v>
      </c>
      <c r="B322" s="490"/>
      <c r="C322" s="236" t="s">
        <v>173</v>
      </c>
      <c r="D322" s="624">
        <v>1100</v>
      </c>
      <c r="E322" s="461">
        <v>1100</v>
      </c>
      <c r="F322" s="462">
        <v>1100</v>
      </c>
      <c r="G322" s="462">
        <v>1100</v>
      </c>
      <c r="H322" s="463">
        <v>1100</v>
      </c>
      <c r="I322" s="234"/>
      <c r="J322" s="232"/>
    </row>
    <row r="323" spans="1:10" s="51" customFormat="1" ht="12.75" x14ac:dyDescent="0.2">
      <c r="A323" s="487">
        <v>917</v>
      </c>
      <c r="B323" s="490"/>
      <c r="C323" s="236" t="s">
        <v>280</v>
      </c>
      <c r="D323" s="624">
        <v>450</v>
      </c>
      <c r="E323" s="461">
        <v>450</v>
      </c>
      <c r="F323" s="462">
        <v>450</v>
      </c>
      <c r="G323" s="462">
        <v>450</v>
      </c>
      <c r="H323" s="463">
        <v>450</v>
      </c>
      <c r="I323" s="234"/>
      <c r="J323" s="232"/>
    </row>
    <row r="324" spans="1:10" s="51" customFormat="1" ht="12.75" x14ac:dyDescent="0.2">
      <c r="A324" s="487">
        <v>917</v>
      </c>
      <c r="B324" s="490"/>
      <c r="C324" s="521" t="s">
        <v>247</v>
      </c>
      <c r="D324" s="624">
        <v>120</v>
      </c>
      <c r="E324" s="461">
        <v>120</v>
      </c>
      <c r="F324" s="462">
        <v>120</v>
      </c>
      <c r="G324" s="462">
        <v>120</v>
      </c>
      <c r="H324" s="463">
        <v>120</v>
      </c>
      <c r="I324" s="234"/>
      <c r="J324" s="232"/>
    </row>
    <row r="325" spans="1:10" s="51" customFormat="1" ht="12.75" x14ac:dyDescent="0.2">
      <c r="A325" s="487">
        <v>917</v>
      </c>
      <c r="B325" s="490"/>
      <c r="C325" s="521" t="s">
        <v>248</v>
      </c>
      <c r="D325" s="624">
        <v>60</v>
      </c>
      <c r="E325" s="461">
        <v>60</v>
      </c>
      <c r="F325" s="462">
        <v>60</v>
      </c>
      <c r="G325" s="462">
        <v>60</v>
      </c>
      <c r="H325" s="463">
        <v>60</v>
      </c>
      <c r="I325" s="234"/>
      <c r="J325" s="232"/>
    </row>
    <row r="326" spans="1:10" s="51" customFormat="1" ht="12.75" x14ac:dyDescent="0.2">
      <c r="A326" s="487">
        <v>917</v>
      </c>
      <c r="B326" s="490"/>
      <c r="C326" s="521" t="s">
        <v>249</v>
      </c>
      <c r="D326" s="624">
        <v>120</v>
      </c>
      <c r="E326" s="461">
        <v>120</v>
      </c>
      <c r="F326" s="462">
        <v>120</v>
      </c>
      <c r="G326" s="462">
        <v>120</v>
      </c>
      <c r="H326" s="463">
        <v>120</v>
      </c>
      <c r="I326" s="234"/>
      <c r="J326" s="232"/>
    </row>
    <row r="327" spans="1:10" s="51" customFormat="1" ht="12.75" x14ac:dyDescent="0.2">
      <c r="A327" s="487">
        <v>917</v>
      </c>
      <c r="B327" s="490"/>
      <c r="C327" s="521" t="s">
        <v>250</v>
      </c>
      <c r="D327" s="624">
        <v>120</v>
      </c>
      <c r="E327" s="461">
        <v>120</v>
      </c>
      <c r="F327" s="462">
        <v>120</v>
      </c>
      <c r="G327" s="462">
        <v>120</v>
      </c>
      <c r="H327" s="463">
        <v>120</v>
      </c>
      <c r="I327" s="234"/>
      <c r="J327" s="232"/>
    </row>
    <row r="328" spans="1:10" s="51" customFormat="1" ht="12.75" x14ac:dyDescent="0.2">
      <c r="A328" s="487">
        <v>917</v>
      </c>
      <c r="B328" s="490"/>
      <c r="C328" s="521" t="s">
        <v>251</v>
      </c>
      <c r="D328" s="624">
        <v>60</v>
      </c>
      <c r="E328" s="461">
        <v>60</v>
      </c>
      <c r="F328" s="462">
        <v>60</v>
      </c>
      <c r="G328" s="462">
        <v>60</v>
      </c>
      <c r="H328" s="463">
        <v>60</v>
      </c>
      <c r="I328" s="234"/>
      <c r="J328" s="232"/>
    </row>
    <row r="329" spans="1:10" s="51" customFormat="1" ht="12.75" x14ac:dyDescent="0.2">
      <c r="A329" s="487">
        <v>917</v>
      </c>
      <c r="B329" s="490"/>
      <c r="C329" s="521" t="s">
        <v>252</v>
      </c>
      <c r="D329" s="624">
        <v>120</v>
      </c>
      <c r="E329" s="461">
        <v>120</v>
      </c>
      <c r="F329" s="462">
        <v>120</v>
      </c>
      <c r="G329" s="462">
        <v>120</v>
      </c>
      <c r="H329" s="463">
        <v>120</v>
      </c>
      <c r="I329" s="234"/>
      <c r="J329" s="232"/>
    </row>
    <row r="330" spans="1:10" s="51" customFormat="1" ht="12.75" x14ac:dyDescent="0.2">
      <c r="A330" s="487">
        <v>917</v>
      </c>
      <c r="B330" s="490"/>
      <c r="C330" s="521" t="s">
        <v>253</v>
      </c>
      <c r="D330" s="624">
        <v>120</v>
      </c>
      <c r="E330" s="461">
        <v>120</v>
      </c>
      <c r="F330" s="462">
        <v>120</v>
      </c>
      <c r="G330" s="462">
        <v>120</v>
      </c>
      <c r="H330" s="463">
        <v>120</v>
      </c>
      <c r="I330" s="234"/>
      <c r="J330" s="232"/>
    </row>
    <row r="331" spans="1:10" s="51" customFormat="1" ht="12.75" x14ac:dyDescent="0.2">
      <c r="A331" s="487">
        <v>917</v>
      </c>
      <c r="B331" s="490"/>
      <c r="C331" s="521" t="s">
        <v>254</v>
      </c>
      <c r="D331" s="624">
        <v>60</v>
      </c>
      <c r="E331" s="461">
        <v>60</v>
      </c>
      <c r="F331" s="462">
        <v>60</v>
      </c>
      <c r="G331" s="462">
        <v>60</v>
      </c>
      <c r="H331" s="463">
        <v>60</v>
      </c>
      <c r="I331" s="234"/>
      <c r="J331" s="232"/>
    </row>
    <row r="332" spans="1:10" s="51" customFormat="1" ht="12.75" x14ac:dyDescent="0.2">
      <c r="A332" s="487">
        <v>917</v>
      </c>
      <c r="B332" s="490"/>
      <c r="C332" s="521" t="s">
        <v>255</v>
      </c>
      <c r="D332" s="624">
        <v>120</v>
      </c>
      <c r="E332" s="461">
        <v>120</v>
      </c>
      <c r="F332" s="462">
        <v>120</v>
      </c>
      <c r="G332" s="462">
        <v>120</v>
      </c>
      <c r="H332" s="463">
        <v>120</v>
      </c>
      <c r="I332" s="234"/>
      <c r="J332" s="232"/>
    </row>
    <row r="333" spans="1:10" s="51" customFormat="1" ht="12.75" x14ac:dyDescent="0.2">
      <c r="A333" s="487">
        <v>917</v>
      </c>
      <c r="B333" s="490"/>
      <c r="C333" s="521" t="s">
        <v>218</v>
      </c>
      <c r="D333" s="624">
        <v>20</v>
      </c>
      <c r="E333" s="461">
        <v>20</v>
      </c>
      <c r="F333" s="462">
        <v>20</v>
      </c>
      <c r="G333" s="462">
        <v>20</v>
      </c>
      <c r="H333" s="463">
        <v>20</v>
      </c>
      <c r="I333" s="234"/>
      <c r="J333" s="232"/>
    </row>
    <row r="334" spans="1:10" s="51" customFormat="1" ht="12.75" x14ac:dyDescent="0.2">
      <c r="A334" s="487">
        <v>917</v>
      </c>
      <c r="B334" s="490"/>
      <c r="C334" s="521" t="s">
        <v>219</v>
      </c>
      <c r="D334" s="624">
        <v>20</v>
      </c>
      <c r="E334" s="461">
        <v>20</v>
      </c>
      <c r="F334" s="462">
        <v>20</v>
      </c>
      <c r="G334" s="462">
        <v>20</v>
      </c>
      <c r="H334" s="463">
        <v>20</v>
      </c>
      <c r="I334" s="234"/>
      <c r="J334" s="232"/>
    </row>
    <row r="335" spans="1:10" s="51" customFormat="1" ht="12.75" x14ac:dyDescent="0.2">
      <c r="A335" s="487">
        <v>917</v>
      </c>
      <c r="B335" s="490"/>
      <c r="C335" s="236" t="s">
        <v>220</v>
      </c>
      <c r="D335" s="624">
        <v>200</v>
      </c>
      <c r="E335" s="461">
        <v>200</v>
      </c>
      <c r="F335" s="462">
        <v>200</v>
      </c>
      <c r="G335" s="462">
        <v>200</v>
      </c>
      <c r="H335" s="463">
        <v>200</v>
      </c>
      <c r="I335" s="234"/>
      <c r="J335" s="232"/>
    </row>
    <row r="336" spans="1:10" s="51" customFormat="1" ht="12.75" x14ac:dyDescent="0.2">
      <c r="A336" s="487">
        <v>917</v>
      </c>
      <c r="B336" s="490"/>
      <c r="C336" s="236" t="s">
        <v>243</v>
      </c>
      <c r="D336" s="624">
        <v>30</v>
      </c>
      <c r="E336" s="461">
        <v>90</v>
      </c>
      <c r="F336" s="462">
        <v>90</v>
      </c>
      <c r="G336" s="462">
        <v>90</v>
      </c>
      <c r="H336" s="463">
        <v>90</v>
      </c>
      <c r="I336" s="234"/>
      <c r="J336" s="232"/>
    </row>
    <row r="337" spans="1:14" s="51" customFormat="1" ht="22.5" x14ac:dyDescent="0.2">
      <c r="A337" s="487">
        <v>917</v>
      </c>
      <c r="B337" s="490"/>
      <c r="C337" s="236" t="s">
        <v>307</v>
      </c>
      <c r="D337" s="624">
        <v>200</v>
      </c>
      <c r="E337" s="461">
        <v>200</v>
      </c>
      <c r="F337" s="462">
        <v>200</v>
      </c>
      <c r="G337" s="462">
        <v>200</v>
      </c>
      <c r="H337" s="463">
        <v>200</v>
      </c>
      <c r="I337" s="234"/>
      <c r="J337" s="232"/>
    </row>
    <row r="338" spans="1:14" s="51" customFormat="1" ht="12.75" x14ac:dyDescent="0.2">
      <c r="A338" s="487">
        <v>917</v>
      </c>
      <c r="B338" s="490"/>
      <c r="C338" s="236" t="s">
        <v>393</v>
      </c>
      <c r="D338" s="624">
        <v>36</v>
      </c>
      <c r="E338" s="461">
        <v>38</v>
      </c>
      <c r="F338" s="462">
        <v>38</v>
      </c>
      <c r="G338" s="462">
        <v>38</v>
      </c>
      <c r="H338" s="463">
        <v>38</v>
      </c>
      <c r="I338" s="234"/>
      <c r="J338" s="232"/>
    </row>
    <row r="339" spans="1:14" s="51" customFormat="1" ht="22.5" x14ac:dyDescent="0.2">
      <c r="A339" s="487">
        <v>917</v>
      </c>
      <c r="B339" s="490"/>
      <c r="C339" s="236" t="s">
        <v>394</v>
      </c>
      <c r="D339" s="624"/>
      <c r="E339" s="461">
        <v>400</v>
      </c>
      <c r="F339" s="462">
        <v>0</v>
      </c>
      <c r="G339" s="462">
        <v>0</v>
      </c>
      <c r="H339" s="463">
        <v>0</v>
      </c>
      <c r="I339" s="234"/>
      <c r="J339" s="232"/>
    </row>
    <row r="340" spans="1:14" s="51" customFormat="1" ht="22.5" x14ac:dyDescent="0.2">
      <c r="A340" s="487">
        <v>917</v>
      </c>
      <c r="B340" s="490"/>
      <c r="C340" s="236" t="s">
        <v>394</v>
      </c>
      <c r="D340" s="624">
        <v>3000</v>
      </c>
      <c r="E340" s="461">
        <v>0</v>
      </c>
      <c r="F340" s="462">
        <v>0</v>
      </c>
      <c r="G340" s="462">
        <v>0</v>
      </c>
      <c r="H340" s="463">
        <v>0</v>
      </c>
      <c r="I340" s="234"/>
      <c r="J340" s="232"/>
    </row>
    <row r="341" spans="1:14" s="51" customFormat="1" ht="12.75" x14ac:dyDescent="0.2">
      <c r="A341" s="487">
        <v>917</v>
      </c>
      <c r="B341" s="490"/>
      <c r="C341" s="236" t="s">
        <v>577</v>
      </c>
      <c r="D341" s="624"/>
      <c r="E341" s="461">
        <v>100</v>
      </c>
      <c r="F341" s="462">
        <v>100</v>
      </c>
      <c r="G341" s="462">
        <v>100</v>
      </c>
      <c r="H341" s="463">
        <v>100</v>
      </c>
      <c r="I341" s="234"/>
      <c r="J341" s="232"/>
    </row>
    <row r="342" spans="1:14" s="51" customFormat="1" ht="12.75" x14ac:dyDescent="0.2">
      <c r="A342" s="487">
        <v>917</v>
      </c>
      <c r="B342" s="490"/>
      <c r="C342" s="236" t="s">
        <v>578</v>
      </c>
      <c r="D342" s="624"/>
      <c r="E342" s="461">
        <v>150</v>
      </c>
      <c r="F342" s="462">
        <v>150</v>
      </c>
      <c r="G342" s="462">
        <v>150</v>
      </c>
      <c r="H342" s="463">
        <v>150</v>
      </c>
      <c r="I342" s="234"/>
      <c r="J342" s="232"/>
    </row>
    <row r="343" spans="1:14" s="51" customFormat="1" ht="12.75" x14ac:dyDescent="0.2">
      <c r="A343" s="487">
        <v>917</v>
      </c>
      <c r="B343" s="490"/>
      <c r="C343" s="236" t="s">
        <v>579</v>
      </c>
      <c r="D343" s="624"/>
      <c r="E343" s="461">
        <v>5</v>
      </c>
      <c r="F343" s="462">
        <v>5</v>
      </c>
      <c r="G343" s="462">
        <v>5</v>
      </c>
      <c r="H343" s="463">
        <v>5</v>
      </c>
      <c r="I343" s="234"/>
      <c r="J343" s="232"/>
    </row>
    <row r="344" spans="1:14" s="51" customFormat="1" ht="12.75" x14ac:dyDescent="0.2">
      <c r="A344" s="487">
        <v>917</v>
      </c>
      <c r="B344" s="490"/>
      <c r="C344" s="236" t="s">
        <v>580</v>
      </c>
      <c r="D344" s="624"/>
      <c r="E344" s="461">
        <v>30</v>
      </c>
      <c r="F344" s="462">
        <v>30</v>
      </c>
      <c r="G344" s="462">
        <v>30</v>
      </c>
      <c r="H344" s="463">
        <v>30</v>
      </c>
      <c r="I344" s="234"/>
      <c r="J344" s="232"/>
    </row>
    <row r="345" spans="1:14" s="51" customFormat="1" ht="12.75" x14ac:dyDescent="0.2">
      <c r="A345" s="487">
        <v>917</v>
      </c>
      <c r="B345" s="490"/>
      <c r="C345" s="72" t="s">
        <v>581</v>
      </c>
      <c r="D345" s="624"/>
      <c r="E345" s="461">
        <v>15</v>
      </c>
      <c r="F345" s="462">
        <v>15</v>
      </c>
      <c r="G345" s="462">
        <v>15</v>
      </c>
      <c r="H345" s="463">
        <v>15</v>
      </c>
      <c r="I345" s="234"/>
      <c r="J345" s="232"/>
    </row>
    <row r="346" spans="1:14" s="51" customFormat="1" ht="12.75" x14ac:dyDescent="0.2">
      <c r="A346" s="487">
        <v>917</v>
      </c>
      <c r="B346" s="490"/>
      <c r="C346" s="236"/>
      <c r="D346" s="624"/>
      <c r="E346" s="255"/>
      <c r="F346" s="261"/>
      <c r="G346" s="261"/>
      <c r="H346" s="261"/>
      <c r="I346" s="234"/>
      <c r="J346" s="232"/>
    </row>
    <row r="347" spans="1:14" s="51" customFormat="1" ht="12.75" x14ac:dyDescent="0.2">
      <c r="A347" s="644">
        <v>917</v>
      </c>
      <c r="B347" s="645" t="s">
        <v>26</v>
      </c>
      <c r="C347" s="195" t="s">
        <v>545</v>
      </c>
      <c r="D347" s="196">
        <v>9380</v>
      </c>
      <c r="E347" s="196">
        <v>9270</v>
      </c>
      <c r="F347" s="196">
        <v>9970</v>
      </c>
      <c r="G347" s="196">
        <v>9970</v>
      </c>
      <c r="H347" s="196">
        <v>9970</v>
      </c>
      <c r="I347" s="622"/>
      <c r="J347" s="622"/>
      <c r="K347" s="622"/>
      <c r="L347" s="622"/>
      <c r="M347" s="622"/>
      <c r="N347" s="622"/>
    </row>
    <row r="348" spans="1:14" s="51" customFormat="1" ht="12.75" x14ac:dyDescent="0.2">
      <c r="A348" s="487">
        <v>917</v>
      </c>
      <c r="B348" s="629"/>
      <c r="C348" s="236" t="s">
        <v>433</v>
      </c>
      <c r="D348" s="624">
        <v>1000</v>
      </c>
      <c r="E348" s="461">
        <v>1000</v>
      </c>
      <c r="F348" s="462">
        <v>1000</v>
      </c>
      <c r="G348" s="462">
        <v>1000</v>
      </c>
      <c r="H348" s="462">
        <v>1000</v>
      </c>
      <c r="I348" s="234"/>
      <c r="J348" s="232"/>
    </row>
    <row r="349" spans="1:14" s="51" customFormat="1" ht="12.75" x14ac:dyDescent="0.2">
      <c r="A349" s="487">
        <v>917</v>
      </c>
      <c r="B349" s="630"/>
      <c r="C349" s="236" t="s">
        <v>434</v>
      </c>
      <c r="D349" s="624">
        <v>500</v>
      </c>
      <c r="E349" s="461">
        <v>500</v>
      </c>
      <c r="F349" s="462">
        <v>500</v>
      </c>
      <c r="G349" s="462">
        <v>500</v>
      </c>
      <c r="H349" s="462">
        <v>500</v>
      </c>
      <c r="I349" s="234"/>
      <c r="J349" s="232"/>
    </row>
    <row r="350" spans="1:14" s="51" customFormat="1" ht="22.5" x14ac:dyDescent="0.2">
      <c r="A350" s="487">
        <v>917</v>
      </c>
      <c r="B350" s="630"/>
      <c r="C350" s="236" t="s">
        <v>435</v>
      </c>
      <c r="D350" s="624">
        <v>200</v>
      </c>
      <c r="E350" s="461">
        <v>300</v>
      </c>
      <c r="F350" s="462">
        <v>300</v>
      </c>
      <c r="G350" s="462">
        <v>300</v>
      </c>
      <c r="H350" s="462">
        <v>300</v>
      </c>
      <c r="I350" s="234"/>
      <c r="J350" s="232"/>
    </row>
    <row r="351" spans="1:14" s="51" customFormat="1" ht="22.5" x14ac:dyDescent="0.2">
      <c r="A351" s="487">
        <v>917</v>
      </c>
      <c r="B351" s="630"/>
      <c r="C351" s="236" t="s">
        <v>436</v>
      </c>
      <c r="D351" s="624">
        <v>200</v>
      </c>
      <c r="E351" s="461">
        <v>200</v>
      </c>
      <c r="F351" s="462">
        <v>200</v>
      </c>
      <c r="G351" s="462">
        <v>200</v>
      </c>
      <c r="H351" s="462">
        <v>200</v>
      </c>
      <c r="I351" s="234"/>
      <c r="J351" s="232"/>
    </row>
    <row r="352" spans="1:14" s="51" customFormat="1" ht="12.75" x14ac:dyDescent="0.2">
      <c r="A352" s="487">
        <v>917</v>
      </c>
      <c r="B352" s="630"/>
      <c r="C352" s="238" t="s">
        <v>256</v>
      </c>
      <c r="D352" s="624">
        <v>1300</v>
      </c>
      <c r="E352" s="461">
        <v>2500</v>
      </c>
      <c r="F352" s="462">
        <v>2500</v>
      </c>
      <c r="G352" s="462">
        <v>2500</v>
      </c>
      <c r="H352" s="462">
        <v>2500</v>
      </c>
      <c r="I352" s="234"/>
      <c r="J352" s="232"/>
      <c r="K352" s="55"/>
    </row>
    <row r="353" spans="1:10" s="51" customFormat="1" ht="22.5" x14ac:dyDescent="0.2">
      <c r="A353" s="487">
        <v>917</v>
      </c>
      <c r="B353" s="490"/>
      <c r="C353" s="238" t="s">
        <v>616</v>
      </c>
      <c r="D353" s="624">
        <v>250</v>
      </c>
      <c r="E353" s="461">
        <v>250</v>
      </c>
      <c r="F353" s="462">
        <v>250</v>
      </c>
      <c r="G353" s="462">
        <v>250</v>
      </c>
      <c r="H353" s="462">
        <v>250</v>
      </c>
      <c r="I353" s="234"/>
      <c r="J353" s="232"/>
    </row>
    <row r="354" spans="1:10" s="51" customFormat="1" ht="12.75" x14ac:dyDescent="0.2">
      <c r="A354" s="487">
        <v>917</v>
      </c>
      <c r="B354" s="490"/>
      <c r="C354" s="238" t="s">
        <v>617</v>
      </c>
      <c r="D354" s="624">
        <v>250</v>
      </c>
      <c r="E354" s="461">
        <v>450</v>
      </c>
      <c r="F354" s="462">
        <v>450</v>
      </c>
      <c r="G354" s="462">
        <v>450</v>
      </c>
      <c r="H354" s="462">
        <v>450</v>
      </c>
      <c r="I354" s="234"/>
      <c r="J354" s="232"/>
    </row>
    <row r="355" spans="1:10" s="51" customFormat="1" ht="12.75" x14ac:dyDescent="0.2">
      <c r="A355" s="487">
        <v>917</v>
      </c>
      <c r="B355" s="490"/>
      <c r="C355" s="238" t="s">
        <v>438</v>
      </c>
      <c r="D355" s="624">
        <v>800</v>
      </c>
      <c r="E355" s="461">
        <v>800</v>
      </c>
      <c r="F355" s="462">
        <v>800</v>
      </c>
      <c r="G355" s="462">
        <v>800</v>
      </c>
      <c r="H355" s="462">
        <v>800</v>
      </c>
      <c r="I355" s="234"/>
      <c r="J355" s="232"/>
    </row>
    <row r="356" spans="1:10" s="51" customFormat="1" ht="12.75" x14ac:dyDescent="0.2">
      <c r="A356" s="487">
        <v>917</v>
      </c>
      <c r="B356" s="490"/>
      <c r="C356" s="260" t="s">
        <v>618</v>
      </c>
      <c r="D356" s="624">
        <v>50</v>
      </c>
      <c r="E356" s="461">
        <v>50</v>
      </c>
      <c r="F356" s="462">
        <v>50</v>
      </c>
      <c r="G356" s="462">
        <v>50</v>
      </c>
      <c r="H356" s="462">
        <v>50</v>
      </c>
      <c r="I356" s="234"/>
      <c r="J356" s="232"/>
    </row>
    <row r="357" spans="1:10" s="51" customFormat="1" ht="12.75" x14ac:dyDescent="0.2">
      <c r="A357" s="487">
        <v>917</v>
      </c>
      <c r="B357" s="490"/>
      <c r="C357" s="260" t="s">
        <v>619</v>
      </c>
      <c r="D357" s="624">
        <v>500</v>
      </c>
      <c r="E357" s="461">
        <v>500</v>
      </c>
      <c r="F357" s="462">
        <v>500</v>
      </c>
      <c r="G357" s="462">
        <v>500</v>
      </c>
      <c r="H357" s="462">
        <v>500</v>
      </c>
      <c r="I357" s="234"/>
      <c r="J357" s="232"/>
    </row>
    <row r="358" spans="1:10" s="51" customFormat="1" ht="12.75" x14ac:dyDescent="0.2">
      <c r="A358" s="487">
        <v>917</v>
      </c>
      <c r="B358" s="490"/>
      <c r="C358" s="260" t="s">
        <v>315</v>
      </c>
      <c r="D358" s="624">
        <v>800</v>
      </c>
      <c r="E358" s="461">
        <v>800</v>
      </c>
      <c r="F358" s="462">
        <v>1500</v>
      </c>
      <c r="G358" s="462">
        <v>1500</v>
      </c>
      <c r="H358" s="462">
        <v>1500</v>
      </c>
      <c r="I358" s="234"/>
      <c r="J358" s="232"/>
    </row>
    <row r="359" spans="1:10" s="51" customFormat="1" ht="12.75" x14ac:dyDescent="0.2">
      <c r="A359" s="487">
        <v>917</v>
      </c>
      <c r="B359" s="490"/>
      <c r="C359" s="260" t="s">
        <v>620</v>
      </c>
      <c r="D359" s="624">
        <v>120</v>
      </c>
      <c r="E359" s="461">
        <v>200</v>
      </c>
      <c r="F359" s="462">
        <v>200</v>
      </c>
      <c r="G359" s="462">
        <v>200</v>
      </c>
      <c r="H359" s="462">
        <v>200</v>
      </c>
      <c r="I359" s="234"/>
      <c r="J359" s="232"/>
    </row>
    <row r="360" spans="1:10" s="51" customFormat="1" ht="12.75" x14ac:dyDescent="0.2">
      <c r="A360" s="487">
        <v>917</v>
      </c>
      <c r="B360" s="490"/>
      <c r="C360" s="260" t="s">
        <v>621</v>
      </c>
      <c r="D360" s="624">
        <v>20</v>
      </c>
      <c r="E360" s="461">
        <v>40</v>
      </c>
      <c r="F360" s="462">
        <v>40</v>
      </c>
      <c r="G360" s="462">
        <v>40</v>
      </c>
      <c r="H360" s="462">
        <v>40</v>
      </c>
      <c r="I360" s="234"/>
      <c r="J360" s="232"/>
    </row>
    <row r="361" spans="1:10" s="51" customFormat="1" ht="12.75" x14ac:dyDescent="0.2">
      <c r="A361" s="487">
        <v>917</v>
      </c>
      <c r="B361" s="490"/>
      <c r="C361" s="260" t="s">
        <v>622</v>
      </c>
      <c r="D361" s="624">
        <v>20</v>
      </c>
      <c r="E361" s="461">
        <v>40</v>
      </c>
      <c r="F361" s="462">
        <v>40</v>
      </c>
      <c r="G361" s="462">
        <v>40</v>
      </c>
      <c r="H361" s="462">
        <v>40</v>
      </c>
      <c r="I361" s="234"/>
      <c r="J361" s="232"/>
    </row>
    <row r="362" spans="1:10" s="51" customFormat="1" ht="12.75" x14ac:dyDescent="0.2">
      <c r="A362" s="487">
        <v>917</v>
      </c>
      <c r="B362" s="490"/>
      <c r="C362" s="524" t="s">
        <v>623</v>
      </c>
      <c r="D362" s="624">
        <v>20</v>
      </c>
      <c r="E362" s="461">
        <v>40</v>
      </c>
      <c r="F362" s="462">
        <v>40</v>
      </c>
      <c r="G362" s="462">
        <v>40</v>
      </c>
      <c r="H362" s="462">
        <v>40</v>
      </c>
      <c r="I362" s="234"/>
      <c r="J362" s="232"/>
    </row>
    <row r="363" spans="1:10" s="51" customFormat="1" ht="12.75" x14ac:dyDescent="0.2">
      <c r="A363" s="487">
        <v>917</v>
      </c>
      <c r="B363" s="490"/>
      <c r="C363" s="260" t="s">
        <v>624</v>
      </c>
      <c r="D363" s="624">
        <v>100</v>
      </c>
      <c r="E363" s="461">
        <v>100</v>
      </c>
      <c r="F363" s="462">
        <v>100</v>
      </c>
      <c r="G363" s="462">
        <v>100</v>
      </c>
      <c r="H363" s="462">
        <v>100</v>
      </c>
      <c r="I363" s="234"/>
      <c r="J363" s="232"/>
    </row>
    <row r="364" spans="1:10" s="51" customFormat="1" ht="22.5" x14ac:dyDescent="0.2">
      <c r="A364" s="487">
        <v>917</v>
      </c>
      <c r="B364" s="490"/>
      <c r="C364" s="260" t="s">
        <v>625</v>
      </c>
      <c r="D364" s="624">
        <v>200</v>
      </c>
      <c r="E364" s="461">
        <v>200</v>
      </c>
      <c r="F364" s="462">
        <v>200</v>
      </c>
      <c r="G364" s="462">
        <v>200</v>
      </c>
      <c r="H364" s="462">
        <v>200</v>
      </c>
      <c r="I364" s="234"/>
      <c r="J364" s="232"/>
    </row>
    <row r="365" spans="1:10" s="51" customFormat="1" ht="12.75" x14ac:dyDescent="0.2">
      <c r="A365" s="487">
        <v>917</v>
      </c>
      <c r="B365" s="490"/>
      <c r="C365" s="236" t="s">
        <v>430</v>
      </c>
      <c r="D365" s="624">
        <v>250</v>
      </c>
      <c r="E365" s="461">
        <v>300</v>
      </c>
      <c r="F365" s="462">
        <v>300</v>
      </c>
      <c r="G365" s="462">
        <v>300</v>
      </c>
      <c r="H365" s="462">
        <v>300</v>
      </c>
      <c r="I365" s="234"/>
      <c r="J365" s="232"/>
    </row>
    <row r="366" spans="1:10" s="51" customFormat="1" ht="12.75" x14ac:dyDescent="0.2">
      <c r="A366" s="487">
        <v>917</v>
      </c>
      <c r="B366" s="490"/>
      <c r="C366" s="236" t="s">
        <v>437</v>
      </c>
      <c r="D366" s="624">
        <v>250</v>
      </c>
      <c r="E366" s="461">
        <v>400</v>
      </c>
      <c r="F366" s="462">
        <v>400</v>
      </c>
      <c r="G366" s="462">
        <v>400</v>
      </c>
      <c r="H366" s="462">
        <v>400</v>
      </c>
      <c r="I366" s="234"/>
      <c r="J366" s="232"/>
    </row>
    <row r="367" spans="1:10" s="51" customFormat="1" ht="12.75" x14ac:dyDescent="0.2">
      <c r="A367" s="487">
        <v>917</v>
      </c>
      <c r="B367" s="490"/>
      <c r="C367" s="236" t="s">
        <v>626</v>
      </c>
      <c r="D367" s="624">
        <v>200</v>
      </c>
      <c r="E367" s="461">
        <v>200</v>
      </c>
      <c r="F367" s="462">
        <v>200</v>
      </c>
      <c r="G367" s="462">
        <v>200</v>
      </c>
      <c r="H367" s="462">
        <v>200</v>
      </c>
      <c r="I367" s="234"/>
      <c r="J367" s="232"/>
    </row>
    <row r="368" spans="1:10" s="51" customFormat="1" ht="12.75" x14ac:dyDescent="0.2">
      <c r="A368" s="487">
        <v>917</v>
      </c>
      <c r="B368" s="490"/>
      <c r="C368" s="236" t="s">
        <v>627</v>
      </c>
      <c r="D368" s="624">
        <v>100</v>
      </c>
      <c r="E368" s="461">
        <v>100</v>
      </c>
      <c r="F368" s="462">
        <v>100</v>
      </c>
      <c r="G368" s="462">
        <v>100</v>
      </c>
      <c r="H368" s="462">
        <v>100</v>
      </c>
      <c r="I368" s="234"/>
      <c r="J368" s="232"/>
    </row>
    <row r="369" spans="1:13" s="51" customFormat="1" ht="12.75" x14ac:dyDescent="0.2">
      <c r="A369" s="487">
        <v>917</v>
      </c>
      <c r="B369" s="490"/>
      <c r="C369" s="236" t="s">
        <v>175</v>
      </c>
      <c r="D369" s="624">
        <v>300</v>
      </c>
      <c r="E369" s="461">
        <v>300</v>
      </c>
      <c r="F369" s="462">
        <v>300</v>
      </c>
      <c r="G369" s="462">
        <v>300</v>
      </c>
      <c r="H369" s="462">
        <v>300</v>
      </c>
      <c r="I369" s="234"/>
      <c r="J369" s="232"/>
    </row>
    <row r="370" spans="1:13" s="51" customFormat="1" ht="12.75" x14ac:dyDescent="0.2">
      <c r="A370" s="487">
        <v>917</v>
      </c>
      <c r="B370" s="490"/>
      <c r="C370" s="236" t="s">
        <v>551</v>
      </c>
      <c r="D370" s="624">
        <v>1950</v>
      </c>
      <c r="E370" s="255"/>
      <c r="F370" s="261"/>
      <c r="G370" s="261"/>
      <c r="H370" s="261"/>
      <c r="I370" s="234"/>
      <c r="J370" s="232"/>
    </row>
    <row r="371" spans="1:13" s="51" customFormat="1" ht="12.75" x14ac:dyDescent="0.2">
      <c r="A371" s="487">
        <v>917</v>
      </c>
      <c r="B371" s="490"/>
      <c r="C371" s="76"/>
      <c r="D371" s="75"/>
      <c r="E371" s="147"/>
      <c r="F371" s="73"/>
      <c r="G371" s="73"/>
      <c r="H371" s="73"/>
      <c r="I371" s="234"/>
      <c r="J371" s="232"/>
      <c r="K371" s="55"/>
    </row>
    <row r="372" spans="1:13" s="51" customFormat="1" ht="12.75" x14ac:dyDescent="0.2">
      <c r="A372" s="487">
        <v>917</v>
      </c>
      <c r="B372" s="488" t="s">
        <v>30</v>
      </c>
      <c r="C372" s="410" t="s">
        <v>205</v>
      </c>
      <c r="D372" s="74">
        <v>28980</v>
      </c>
      <c r="E372" s="74">
        <v>49210</v>
      </c>
      <c r="F372" s="74">
        <v>49660</v>
      </c>
      <c r="G372" s="74">
        <v>49975</v>
      </c>
      <c r="H372" s="74">
        <v>50355.75</v>
      </c>
      <c r="I372" s="622"/>
      <c r="J372" s="622"/>
      <c r="K372" s="622"/>
      <c r="L372" s="622"/>
      <c r="M372" s="622"/>
    </row>
    <row r="373" spans="1:13" s="51" customFormat="1" ht="22.5" x14ac:dyDescent="0.2">
      <c r="A373" s="487">
        <v>917</v>
      </c>
      <c r="B373" s="490"/>
      <c r="C373" s="137" t="s">
        <v>648</v>
      </c>
      <c r="D373" s="624">
        <v>0</v>
      </c>
      <c r="E373" s="255">
        <v>4000</v>
      </c>
      <c r="F373" s="261">
        <v>4000</v>
      </c>
      <c r="G373" s="261">
        <v>4000</v>
      </c>
      <c r="H373" s="261">
        <v>4000</v>
      </c>
      <c r="I373" s="234"/>
      <c r="J373" s="232"/>
      <c r="K373" s="55"/>
    </row>
    <row r="374" spans="1:13" s="51" customFormat="1" ht="12.75" x14ac:dyDescent="0.2">
      <c r="A374" s="487">
        <v>917</v>
      </c>
      <c r="B374" s="490"/>
      <c r="C374" s="236" t="s">
        <v>652</v>
      </c>
      <c r="D374" s="624">
        <v>20000</v>
      </c>
      <c r="E374" s="255">
        <v>34000</v>
      </c>
      <c r="F374" s="261">
        <v>34000</v>
      </c>
      <c r="G374" s="261">
        <v>34000</v>
      </c>
      <c r="H374" s="261">
        <v>34000</v>
      </c>
      <c r="I374" s="234"/>
      <c r="J374" s="232"/>
    </row>
    <row r="375" spans="1:13" s="51" customFormat="1" ht="12.75" x14ac:dyDescent="0.2">
      <c r="A375" s="487">
        <v>917</v>
      </c>
      <c r="B375" s="490"/>
      <c r="C375" s="236" t="s">
        <v>447</v>
      </c>
      <c r="D375" s="624">
        <v>1150</v>
      </c>
      <c r="E375" s="255">
        <v>2150</v>
      </c>
      <c r="F375" s="261">
        <v>2150</v>
      </c>
      <c r="G375" s="261">
        <v>2150</v>
      </c>
      <c r="H375" s="261">
        <v>2150</v>
      </c>
      <c r="I375" s="234"/>
      <c r="J375" s="232"/>
    </row>
    <row r="376" spans="1:13" s="51" customFormat="1" ht="12.75" x14ac:dyDescent="0.2">
      <c r="A376" s="487">
        <v>917</v>
      </c>
      <c r="B376" s="490"/>
      <c r="C376" s="236" t="s">
        <v>443</v>
      </c>
      <c r="D376" s="624">
        <v>5000</v>
      </c>
      <c r="E376" s="255">
        <v>6000</v>
      </c>
      <c r="F376" s="261">
        <v>6300</v>
      </c>
      <c r="G376" s="261">
        <v>6615</v>
      </c>
      <c r="H376" s="261">
        <v>6945.75</v>
      </c>
      <c r="I376" s="234"/>
      <c r="J376" s="232"/>
    </row>
    <row r="377" spans="1:13" s="51" customFormat="1" ht="12.75" x14ac:dyDescent="0.2">
      <c r="A377" s="487">
        <v>917</v>
      </c>
      <c r="B377" s="490"/>
      <c r="C377" s="236" t="s">
        <v>444</v>
      </c>
      <c r="D377" s="624">
        <v>500</v>
      </c>
      <c r="E377" s="255">
        <v>500</v>
      </c>
      <c r="F377" s="261">
        <v>600</v>
      </c>
      <c r="G377" s="261">
        <v>600</v>
      </c>
      <c r="H377" s="261">
        <v>600</v>
      </c>
      <c r="I377" s="234"/>
      <c r="J377" s="232"/>
    </row>
    <row r="378" spans="1:13" s="51" customFormat="1" ht="12.75" x14ac:dyDescent="0.2">
      <c r="A378" s="487">
        <v>917</v>
      </c>
      <c r="B378" s="490"/>
      <c r="C378" s="236" t="s">
        <v>257</v>
      </c>
      <c r="D378" s="624">
        <v>550</v>
      </c>
      <c r="E378" s="255">
        <v>650</v>
      </c>
      <c r="F378" s="261">
        <v>700</v>
      </c>
      <c r="G378" s="261">
        <v>700</v>
      </c>
      <c r="H378" s="261">
        <v>750</v>
      </c>
      <c r="I378" s="234"/>
      <c r="J378" s="232"/>
    </row>
    <row r="379" spans="1:13" s="51" customFormat="1" ht="12.75" x14ac:dyDescent="0.2">
      <c r="A379" s="487">
        <v>917</v>
      </c>
      <c r="B379" s="490"/>
      <c r="C379" s="236" t="s">
        <v>177</v>
      </c>
      <c r="D379" s="624">
        <v>80</v>
      </c>
      <c r="E379" s="255">
        <v>80</v>
      </c>
      <c r="F379" s="261">
        <v>80</v>
      </c>
      <c r="G379" s="261">
        <v>80</v>
      </c>
      <c r="H379" s="261">
        <v>80</v>
      </c>
      <c r="I379" s="234"/>
      <c r="J379" s="232"/>
    </row>
    <row r="380" spans="1:13" s="51" customFormat="1" ht="22.5" x14ac:dyDescent="0.2">
      <c r="A380" s="487">
        <v>917</v>
      </c>
      <c r="B380" s="490"/>
      <c r="C380" s="236" t="s">
        <v>445</v>
      </c>
      <c r="D380" s="624">
        <v>800</v>
      </c>
      <c r="E380" s="255">
        <v>600</v>
      </c>
      <c r="F380" s="261">
        <v>600</v>
      </c>
      <c r="G380" s="261">
        <v>600</v>
      </c>
      <c r="H380" s="261">
        <v>600</v>
      </c>
      <c r="I380" s="234"/>
      <c r="J380" s="232"/>
    </row>
    <row r="381" spans="1:13" s="51" customFormat="1" ht="12.75" x14ac:dyDescent="0.2">
      <c r="A381" s="487">
        <v>917</v>
      </c>
      <c r="B381" s="490"/>
      <c r="C381" s="236" t="s">
        <v>653</v>
      </c>
      <c r="D381" s="624">
        <v>70</v>
      </c>
      <c r="E381" s="255">
        <v>0</v>
      </c>
      <c r="F381" s="261">
        <v>0</v>
      </c>
      <c r="G381" s="261">
        <v>0</v>
      </c>
      <c r="H381" s="261">
        <v>0</v>
      </c>
      <c r="I381" s="234"/>
      <c r="J381" s="232"/>
    </row>
    <row r="382" spans="1:13" s="51" customFormat="1" ht="12.75" x14ac:dyDescent="0.2">
      <c r="A382" s="487">
        <v>917</v>
      </c>
      <c r="B382" s="490"/>
      <c r="C382" s="236" t="s">
        <v>446</v>
      </c>
      <c r="D382" s="624">
        <v>200</v>
      </c>
      <c r="E382" s="255">
        <v>260</v>
      </c>
      <c r="F382" s="261">
        <v>260</v>
      </c>
      <c r="G382" s="261">
        <v>260</v>
      </c>
      <c r="H382" s="261">
        <v>260</v>
      </c>
      <c r="I382" s="234"/>
      <c r="J382" s="232"/>
    </row>
    <row r="383" spans="1:13" s="51" customFormat="1" ht="12.75" x14ac:dyDescent="0.2">
      <c r="A383" s="487">
        <v>917</v>
      </c>
      <c r="B383" s="490"/>
      <c r="C383" s="236" t="s">
        <v>448</v>
      </c>
      <c r="D383" s="624">
        <v>130</v>
      </c>
      <c r="E383" s="255">
        <v>70</v>
      </c>
      <c r="F383" s="261">
        <v>70</v>
      </c>
      <c r="G383" s="261">
        <v>70</v>
      </c>
      <c r="H383" s="261">
        <v>70</v>
      </c>
      <c r="I383" s="234"/>
      <c r="J383" s="232"/>
    </row>
    <row r="384" spans="1:13" s="51" customFormat="1" ht="12.75" x14ac:dyDescent="0.2">
      <c r="A384" s="487">
        <v>917</v>
      </c>
      <c r="B384" s="490"/>
      <c r="C384" s="236" t="s">
        <v>510</v>
      </c>
      <c r="D384" s="624">
        <v>500</v>
      </c>
      <c r="E384" s="255">
        <v>500</v>
      </c>
      <c r="F384" s="261">
        <v>500</v>
      </c>
      <c r="G384" s="261">
        <v>500</v>
      </c>
      <c r="H384" s="261">
        <v>500</v>
      </c>
      <c r="I384" s="234"/>
      <c r="J384" s="232"/>
    </row>
    <row r="385" spans="1:14" s="51" customFormat="1" ht="12.75" x14ac:dyDescent="0.2">
      <c r="A385" s="487">
        <v>917</v>
      </c>
      <c r="B385" s="490"/>
      <c r="C385" s="236" t="s">
        <v>704</v>
      </c>
      <c r="D385" s="624">
        <v>0</v>
      </c>
      <c r="E385" s="255">
        <v>400</v>
      </c>
      <c r="F385" s="261">
        <v>400</v>
      </c>
      <c r="G385" s="261">
        <v>400</v>
      </c>
      <c r="H385" s="261">
        <v>400</v>
      </c>
      <c r="I385" s="234"/>
      <c r="J385" s="232"/>
    </row>
    <row r="386" spans="1:14" s="51" customFormat="1" ht="12.75" x14ac:dyDescent="0.2">
      <c r="A386" s="487">
        <v>917</v>
      </c>
      <c r="B386" s="488" t="s">
        <v>33</v>
      </c>
      <c r="C386" s="357" t="s">
        <v>364</v>
      </c>
      <c r="D386" s="74">
        <v>18050</v>
      </c>
      <c r="E386" s="74">
        <v>69150</v>
      </c>
      <c r="F386" s="74">
        <v>150</v>
      </c>
      <c r="G386" s="74">
        <v>150</v>
      </c>
      <c r="H386" s="74">
        <v>150</v>
      </c>
      <c r="I386" s="622"/>
      <c r="J386" s="622"/>
      <c r="K386" s="622"/>
      <c r="L386" s="622"/>
      <c r="M386" s="622"/>
    </row>
    <row r="387" spans="1:14" s="51" customFormat="1" ht="12.75" x14ac:dyDescent="0.2">
      <c r="A387" s="487">
        <v>917</v>
      </c>
      <c r="B387" s="490"/>
      <c r="C387" s="238" t="s">
        <v>633</v>
      </c>
      <c r="D387" s="624">
        <v>0</v>
      </c>
      <c r="E387" s="255">
        <v>12000</v>
      </c>
      <c r="F387" s="73"/>
      <c r="G387" s="73"/>
      <c r="H387" s="73"/>
      <c r="I387" s="234"/>
      <c r="J387" s="232"/>
    </row>
    <row r="388" spans="1:14" s="51" customFormat="1" ht="12.75" x14ac:dyDescent="0.2">
      <c r="A388" s="487">
        <v>917</v>
      </c>
      <c r="B388" s="490"/>
      <c r="C388" s="238" t="s">
        <v>703</v>
      </c>
      <c r="D388" s="624">
        <v>11000</v>
      </c>
      <c r="E388" s="255"/>
      <c r="F388" s="73"/>
      <c r="G388" s="73"/>
      <c r="H388" s="73"/>
      <c r="I388" s="234"/>
      <c r="J388" s="232"/>
    </row>
    <row r="389" spans="1:14" s="51" customFormat="1" ht="12.75" x14ac:dyDescent="0.2">
      <c r="A389" s="487">
        <v>917</v>
      </c>
      <c r="B389" s="490"/>
      <c r="C389" s="238" t="s">
        <v>634</v>
      </c>
      <c r="D389" s="624">
        <v>0</v>
      </c>
      <c r="E389" s="255">
        <v>10000</v>
      </c>
      <c r="F389" s="73"/>
      <c r="G389" s="73"/>
      <c r="H389" s="73"/>
      <c r="I389" s="234"/>
      <c r="J389" s="232"/>
    </row>
    <row r="390" spans="1:14" s="51" customFormat="1" ht="12.75" x14ac:dyDescent="0.2">
      <c r="A390" s="487">
        <v>917</v>
      </c>
      <c r="B390" s="490"/>
      <c r="C390" s="236" t="s">
        <v>318</v>
      </c>
      <c r="D390" s="624">
        <v>150</v>
      </c>
      <c r="E390" s="255">
        <v>150</v>
      </c>
      <c r="F390" s="73">
        <v>150</v>
      </c>
      <c r="G390" s="73">
        <v>150</v>
      </c>
      <c r="H390" s="73">
        <v>150</v>
      </c>
      <c r="I390" s="234"/>
      <c r="J390" s="232"/>
    </row>
    <row r="391" spans="1:14" s="51" customFormat="1" ht="12.75" x14ac:dyDescent="0.2">
      <c r="A391" s="487">
        <v>917</v>
      </c>
      <c r="B391" s="490"/>
      <c r="C391" s="236" t="s">
        <v>635</v>
      </c>
      <c r="D391" s="624">
        <v>0</v>
      </c>
      <c r="E391" s="255">
        <v>10000</v>
      </c>
      <c r="F391" s="73">
        <v>0</v>
      </c>
      <c r="G391" s="73">
        <v>0</v>
      </c>
      <c r="H391" s="73">
        <v>0</v>
      </c>
      <c r="I391" s="234"/>
      <c r="J391" s="232"/>
    </row>
    <row r="392" spans="1:14" s="51" customFormat="1" ht="12.75" x14ac:dyDescent="0.2">
      <c r="A392" s="487">
        <v>917</v>
      </c>
      <c r="B392" s="490"/>
      <c r="C392" s="236" t="s">
        <v>636</v>
      </c>
      <c r="D392" s="624">
        <v>0</v>
      </c>
      <c r="E392" s="255">
        <v>11500</v>
      </c>
      <c r="F392" s="73">
        <v>0</v>
      </c>
      <c r="G392" s="73">
        <v>0</v>
      </c>
      <c r="H392" s="73">
        <v>0</v>
      </c>
      <c r="I392" s="234"/>
      <c r="J392" s="232"/>
    </row>
    <row r="393" spans="1:14" s="51" customFormat="1" ht="12.75" x14ac:dyDescent="0.2">
      <c r="A393" s="487">
        <v>917</v>
      </c>
      <c r="B393" s="490"/>
      <c r="C393" s="236" t="s">
        <v>637</v>
      </c>
      <c r="D393" s="624">
        <v>0</v>
      </c>
      <c r="E393" s="255">
        <v>4500</v>
      </c>
      <c r="F393" s="73">
        <v>0</v>
      </c>
      <c r="G393" s="73">
        <v>0</v>
      </c>
      <c r="H393" s="73">
        <v>0</v>
      </c>
      <c r="I393" s="234"/>
      <c r="J393" s="232"/>
    </row>
    <row r="394" spans="1:14" s="51" customFormat="1" ht="12.75" x14ac:dyDescent="0.2">
      <c r="A394" s="487">
        <v>917</v>
      </c>
      <c r="B394" s="490"/>
      <c r="C394" s="236" t="s">
        <v>638</v>
      </c>
      <c r="D394" s="624">
        <v>0</v>
      </c>
      <c r="E394" s="255">
        <v>16000</v>
      </c>
      <c r="F394" s="73">
        <v>0</v>
      </c>
      <c r="G394" s="73">
        <v>0</v>
      </c>
      <c r="H394" s="73">
        <v>0</v>
      </c>
      <c r="I394" s="234"/>
      <c r="J394" s="232"/>
    </row>
    <row r="395" spans="1:14" s="51" customFormat="1" ht="12.75" x14ac:dyDescent="0.2">
      <c r="A395" s="487">
        <v>917</v>
      </c>
      <c r="B395" s="490"/>
      <c r="C395" s="236" t="s">
        <v>639</v>
      </c>
      <c r="D395" s="624">
        <v>0</v>
      </c>
      <c r="E395" s="255">
        <v>5000</v>
      </c>
      <c r="F395" s="73">
        <v>0</v>
      </c>
      <c r="G395" s="73">
        <v>0</v>
      </c>
      <c r="H395" s="73">
        <v>0</v>
      </c>
      <c r="I395" s="234"/>
      <c r="J395" s="232"/>
    </row>
    <row r="396" spans="1:14" s="51" customFormat="1" ht="12.75" x14ac:dyDescent="0.2">
      <c r="A396" s="487">
        <v>917</v>
      </c>
      <c r="B396" s="490"/>
      <c r="C396" s="302" t="s">
        <v>702</v>
      </c>
      <c r="D396" s="624">
        <v>6900</v>
      </c>
      <c r="E396" s="255">
        <v>0</v>
      </c>
      <c r="F396" s="73">
        <v>0</v>
      </c>
      <c r="G396" s="73">
        <v>0</v>
      </c>
      <c r="H396" s="73">
        <v>0</v>
      </c>
      <c r="I396" s="234"/>
      <c r="J396" s="232"/>
    </row>
    <row r="397" spans="1:14" s="51" customFormat="1" ht="12.75" x14ac:dyDescent="0.2">
      <c r="A397" s="487">
        <v>917</v>
      </c>
      <c r="B397" s="490"/>
      <c r="C397" s="236" t="s">
        <v>701</v>
      </c>
      <c r="D397" s="624">
        <v>0</v>
      </c>
      <c r="E397" s="255">
        <v>0</v>
      </c>
      <c r="F397" s="73">
        <v>0</v>
      </c>
      <c r="G397" s="73">
        <v>0</v>
      </c>
      <c r="H397" s="73">
        <v>0</v>
      </c>
      <c r="I397" s="234"/>
      <c r="J397" s="232"/>
    </row>
    <row r="398" spans="1:14" s="51" customFormat="1" ht="12.75" x14ac:dyDescent="0.2">
      <c r="A398" s="487">
        <v>917</v>
      </c>
      <c r="B398" s="490"/>
      <c r="C398" s="72"/>
      <c r="D398" s="75"/>
      <c r="E398" s="147"/>
      <c r="F398" s="73"/>
      <c r="G398" s="73"/>
      <c r="H398" s="73"/>
      <c r="I398" s="234"/>
      <c r="J398" s="232"/>
    </row>
    <row r="399" spans="1:14" s="51" customFormat="1" ht="12.75" x14ac:dyDescent="0.2">
      <c r="A399" s="487">
        <v>917</v>
      </c>
      <c r="B399" s="488" t="s">
        <v>34</v>
      </c>
      <c r="C399" s="410" t="s">
        <v>206</v>
      </c>
      <c r="D399" s="74">
        <v>18915</v>
      </c>
      <c r="E399" s="74">
        <v>24432</v>
      </c>
      <c r="F399" s="74">
        <v>24690.6</v>
      </c>
      <c r="G399" s="74">
        <v>24941.63</v>
      </c>
      <c r="H399" s="74">
        <v>25225.711500000001</v>
      </c>
      <c r="I399" s="622"/>
      <c r="J399" s="622"/>
      <c r="K399" s="622"/>
      <c r="L399" s="622"/>
      <c r="M399" s="622"/>
      <c r="N399" s="622"/>
    </row>
    <row r="400" spans="1:14" s="51" customFormat="1" ht="12.75" x14ac:dyDescent="0.2">
      <c r="A400" s="487">
        <v>917</v>
      </c>
      <c r="B400" s="490"/>
      <c r="C400" s="523" t="s">
        <v>663</v>
      </c>
      <c r="D400" s="631">
        <v>2000</v>
      </c>
      <c r="E400" s="535">
        <v>2000</v>
      </c>
      <c r="F400" s="139">
        <v>2000</v>
      </c>
      <c r="G400" s="139">
        <v>2000</v>
      </c>
      <c r="H400" s="139">
        <v>2000</v>
      </c>
      <c r="I400" s="234"/>
      <c r="J400" s="232"/>
    </row>
    <row r="401" spans="1:13" s="51" customFormat="1" ht="12.75" x14ac:dyDescent="0.2">
      <c r="A401" s="487">
        <v>917</v>
      </c>
      <c r="B401" s="490"/>
      <c r="C401" s="523" t="s">
        <v>664</v>
      </c>
      <c r="D401" s="632">
        <v>5000</v>
      </c>
      <c r="E401" s="528">
        <v>5000</v>
      </c>
      <c r="F401" s="536">
        <v>5000</v>
      </c>
      <c r="G401" s="536">
        <v>5000</v>
      </c>
      <c r="H401" s="536">
        <v>5000</v>
      </c>
      <c r="I401" s="234"/>
      <c r="J401" s="291"/>
    </row>
    <row r="402" spans="1:13" s="51" customFormat="1" ht="12.75" x14ac:dyDescent="0.2">
      <c r="A402" s="487">
        <v>917</v>
      </c>
      <c r="B402" s="490"/>
      <c r="C402" s="537" t="s">
        <v>325</v>
      </c>
      <c r="D402" s="632">
        <v>100</v>
      </c>
      <c r="E402" s="528">
        <v>100</v>
      </c>
      <c r="F402" s="536">
        <v>100</v>
      </c>
      <c r="G402" s="536">
        <v>100</v>
      </c>
      <c r="H402" s="536">
        <v>100</v>
      </c>
      <c r="I402" s="234"/>
      <c r="J402" s="291"/>
    </row>
    <row r="403" spans="1:13" s="51" customFormat="1" ht="12.75" x14ac:dyDescent="0.2">
      <c r="A403" s="487">
        <v>917</v>
      </c>
      <c r="B403" s="490"/>
      <c r="C403" s="530" t="s">
        <v>295</v>
      </c>
      <c r="D403" s="632">
        <v>50</v>
      </c>
      <c r="E403" s="528">
        <v>50</v>
      </c>
      <c r="F403" s="536">
        <v>50</v>
      </c>
      <c r="G403" s="536">
        <v>50</v>
      </c>
      <c r="H403" s="536">
        <v>50</v>
      </c>
      <c r="I403" s="235"/>
      <c r="J403" s="232"/>
    </row>
    <row r="404" spans="1:13" s="51" customFormat="1" ht="12.75" x14ac:dyDescent="0.2">
      <c r="A404" s="487">
        <v>917</v>
      </c>
      <c r="B404" s="490"/>
      <c r="C404" s="530" t="s">
        <v>285</v>
      </c>
      <c r="D404" s="632">
        <v>1000</v>
      </c>
      <c r="E404" s="528">
        <v>2000</v>
      </c>
      <c r="F404" s="536">
        <v>2000</v>
      </c>
      <c r="G404" s="536">
        <v>2000</v>
      </c>
      <c r="H404" s="536">
        <v>2000</v>
      </c>
      <c r="I404" s="235"/>
      <c r="J404" s="232"/>
    </row>
    <row r="405" spans="1:13" s="51" customFormat="1" ht="12.75" x14ac:dyDescent="0.2">
      <c r="A405" s="487">
        <v>917</v>
      </c>
      <c r="B405" s="490"/>
      <c r="C405" s="530" t="s">
        <v>286</v>
      </c>
      <c r="D405" s="632">
        <v>1000</v>
      </c>
      <c r="E405" s="528">
        <v>2000</v>
      </c>
      <c r="F405" s="536">
        <v>2000</v>
      </c>
      <c r="G405" s="536">
        <v>2000</v>
      </c>
      <c r="H405" s="536">
        <v>2000</v>
      </c>
      <c r="J405" s="232"/>
    </row>
    <row r="406" spans="1:13" s="51" customFormat="1" ht="12.75" x14ac:dyDescent="0.2">
      <c r="A406" s="487">
        <v>917</v>
      </c>
      <c r="B406" s="490"/>
      <c r="C406" s="530" t="s">
        <v>287</v>
      </c>
      <c r="D406" s="632">
        <v>1000</v>
      </c>
      <c r="E406" s="528">
        <v>2000</v>
      </c>
      <c r="F406" s="536">
        <v>2000</v>
      </c>
      <c r="G406" s="536">
        <v>2000</v>
      </c>
      <c r="H406" s="536">
        <v>2000</v>
      </c>
      <c r="J406" s="232"/>
    </row>
    <row r="407" spans="1:13" s="51" customFormat="1" ht="12.75" x14ac:dyDescent="0.2">
      <c r="A407" s="487">
        <v>917</v>
      </c>
      <c r="B407" s="490"/>
      <c r="C407" s="530" t="s">
        <v>466</v>
      </c>
      <c r="D407" s="632">
        <v>50</v>
      </c>
      <c r="E407" s="528">
        <v>50</v>
      </c>
      <c r="F407" s="536">
        <v>50</v>
      </c>
      <c r="G407" s="536">
        <v>50</v>
      </c>
      <c r="H407" s="536">
        <v>50</v>
      </c>
      <c r="I407" s="234"/>
      <c r="J407" s="232"/>
    </row>
    <row r="408" spans="1:13" x14ac:dyDescent="0.2">
      <c r="A408" s="487">
        <v>917</v>
      </c>
      <c r="B408" s="490"/>
      <c r="C408" s="530" t="s">
        <v>288</v>
      </c>
      <c r="D408" s="632">
        <v>350</v>
      </c>
      <c r="E408" s="528">
        <v>350</v>
      </c>
      <c r="F408" s="536">
        <v>350</v>
      </c>
      <c r="G408" s="536">
        <v>350</v>
      </c>
      <c r="H408" s="536">
        <v>350</v>
      </c>
      <c r="I408" s="234"/>
    </row>
    <row r="409" spans="1:13" s="49" customFormat="1" ht="12.75" x14ac:dyDescent="0.2">
      <c r="A409" s="487">
        <v>917</v>
      </c>
      <c r="B409" s="490"/>
      <c r="C409" s="530" t="s">
        <v>289</v>
      </c>
      <c r="D409" s="632">
        <v>600</v>
      </c>
      <c r="E409" s="528">
        <v>600</v>
      </c>
      <c r="F409" s="536">
        <v>600</v>
      </c>
      <c r="G409" s="536">
        <v>600</v>
      </c>
      <c r="H409" s="536">
        <v>600</v>
      </c>
      <c r="I409" s="234"/>
      <c r="J409" s="232"/>
    </row>
    <row r="410" spans="1:13" s="49" customFormat="1" ht="12.75" x14ac:dyDescent="0.2">
      <c r="A410" s="487">
        <v>917</v>
      </c>
      <c r="B410" s="490"/>
      <c r="C410" s="537" t="s">
        <v>290</v>
      </c>
      <c r="D410" s="632">
        <v>50</v>
      </c>
      <c r="E410" s="528">
        <v>50</v>
      </c>
      <c r="F410" s="536">
        <v>50</v>
      </c>
      <c r="G410" s="536">
        <v>50</v>
      </c>
      <c r="H410" s="536">
        <v>50</v>
      </c>
      <c r="I410" s="234"/>
      <c r="J410" s="232"/>
      <c r="M410" s="228"/>
    </row>
    <row r="411" spans="1:13" s="49" customFormat="1" ht="12.75" x14ac:dyDescent="0.2">
      <c r="A411" s="487">
        <v>917</v>
      </c>
      <c r="B411" s="490"/>
      <c r="C411" s="537" t="s">
        <v>323</v>
      </c>
      <c r="D411" s="632">
        <v>1000</v>
      </c>
      <c r="E411" s="528">
        <v>2000</v>
      </c>
      <c r="F411" s="536">
        <v>2000</v>
      </c>
      <c r="G411" s="536">
        <v>2000</v>
      </c>
      <c r="H411" s="536">
        <v>2000</v>
      </c>
      <c r="I411" s="234"/>
      <c r="J411" s="232"/>
      <c r="M411" s="228"/>
    </row>
    <row r="412" spans="1:13" s="49" customFormat="1" ht="12.75" x14ac:dyDescent="0.2">
      <c r="A412" s="487">
        <v>917</v>
      </c>
      <c r="B412" s="490"/>
      <c r="C412" s="530" t="s">
        <v>322</v>
      </c>
      <c r="D412" s="632">
        <v>1000</v>
      </c>
      <c r="E412" s="528">
        <v>2000</v>
      </c>
      <c r="F412" s="536">
        <v>2000</v>
      </c>
      <c r="G412" s="536">
        <v>2000</v>
      </c>
      <c r="H412" s="536">
        <v>2000</v>
      </c>
      <c r="I412" s="234"/>
      <c r="J412" s="232"/>
      <c r="M412" s="228"/>
    </row>
    <row r="413" spans="1:13" s="49" customFormat="1" ht="12.75" x14ac:dyDescent="0.2">
      <c r="A413" s="487">
        <v>917</v>
      </c>
      <c r="B413" s="490"/>
      <c r="C413" s="530" t="s">
        <v>320</v>
      </c>
      <c r="D413" s="632">
        <v>50</v>
      </c>
      <c r="E413" s="528">
        <v>60</v>
      </c>
      <c r="F413" s="536">
        <v>60</v>
      </c>
      <c r="G413" s="536">
        <v>60</v>
      </c>
      <c r="H413" s="536">
        <v>60</v>
      </c>
      <c r="I413" s="234"/>
      <c r="J413" s="232"/>
    </row>
    <row r="414" spans="1:13" x14ac:dyDescent="0.2">
      <c r="A414" s="487">
        <v>917</v>
      </c>
      <c r="B414" s="490"/>
      <c r="C414" s="539" t="s">
        <v>291</v>
      </c>
      <c r="D414" s="632">
        <v>100</v>
      </c>
      <c r="E414" s="528">
        <v>100</v>
      </c>
      <c r="F414" s="536">
        <v>100</v>
      </c>
      <c r="G414" s="536">
        <v>100</v>
      </c>
      <c r="H414" s="536">
        <v>100</v>
      </c>
      <c r="I414" s="234"/>
    </row>
    <row r="415" spans="1:13" x14ac:dyDescent="0.2">
      <c r="A415" s="487">
        <v>917</v>
      </c>
      <c r="B415" s="490"/>
      <c r="C415" s="537" t="s">
        <v>292</v>
      </c>
      <c r="D415" s="632">
        <v>50</v>
      </c>
      <c r="E415" s="528">
        <v>0</v>
      </c>
      <c r="F415" s="536">
        <v>50</v>
      </c>
      <c r="G415" s="536">
        <v>0</v>
      </c>
      <c r="H415" s="536">
        <v>50</v>
      </c>
      <c r="I415" s="234"/>
    </row>
    <row r="416" spans="1:13" s="49" customFormat="1" ht="12.75" x14ac:dyDescent="0.2">
      <c r="A416" s="487">
        <v>917</v>
      </c>
      <c r="B416" s="490"/>
      <c r="C416" s="537" t="s">
        <v>293</v>
      </c>
      <c r="D416" s="632">
        <v>0</v>
      </c>
      <c r="E416" s="528">
        <v>40</v>
      </c>
      <c r="F416" s="536">
        <v>0</v>
      </c>
      <c r="G416" s="536">
        <v>40</v>
      </c>
      <c r="H416" s="536">
        <v>0</v>
      </c>
      <c r="I416" s="234"/>
      <c r="J416" s="232"/>
      <c r="M416" s="228"/>
    </row>
    <row r="417" spans="1:15" s="49" customFormat="1" ht="12.75" x14ac:dyDescent="0.2">
      <c r="A417" s="487">
        <v>917</v>
      </c>
      <c r="B417" s="490"/>
      <c r="C417" s="537" t="s">
        <v>294</v>
      </c>
      <c r="D417" s="632">
        <v>150</v>
      </c>
      <c r="E417" s="528">
        <v>150</v>
      </c>
      <c r="F417" s="536">
        <v>150</v>
      </c>
      <c r="G417" s="536">
        <v>150</v>
      </c>
      <c r="H417" s="536">
        <v>150</v>
      </c>
      <c r="I417" s="234"/>
      <c r="J417" s="232"/>
      <c r="M417" s="228"/>
    </row>
    <row r="418" spans="1:15" s="49" customFormat="1" ht="12.75" x14ac:dyDescent="0.2">
      <c r="A418" s="487">
        <v>917</v>
      </c>
      <c r="B418" s="490"/>
      <c r="C418" s="537" t="s">
        <v>259</v>
      </c>
      <c r="D418" s="632">
        <v>70</v>
      </c>
      <c r="E418" s="528">
        <v>70</v>
      </c>
      <c r="F418" s="536">
        <v>70</v>
      </c>
      <c r="G418" s="536">
        <v>70</v>
      </c>
      <c r="H418" s="536">
        <v>70</v>
      </c>
      <c r="I418" s="234"/>
      <c r="J418" s="232"/>
      <c r="M418" s="228"/>
    </row>
    <row r="419" spans="1:15" s="49" customFormat="1" ht="12.75" x14ac:dyDescent="0.2">
      <c r="A419" s="487">
        <v>917</v>
      </c>
      <c r="B419" s="490"/>
      <c r="C419" s="537" t="s">
        <v>665</v>
      </c>
      <c r="D419" s="632">
        <v>200</v>
      </c>
      <c r="E419" s="528">
        <v>200</v>
      </c>
      <c r="F419" s="536">
        <v>200</v>
      </c>
      <c r="G419" s="536">
        <v>200</v>
      </c>
      <c r="H419" s="536">
        <v>200</v>
      </c>
      <c r="I419" s="234"/>
      <c r="J419" s="232"/>
    </row>
    <row r="420" spans="1:15" x14ac:dyDescent="0.2">
      <c r="A420" s="487">
        <v>917</v>
      </c>
      <c r="B420" s="490"/>
      <c r="C420" s="530" t="s">
        <v>666</v>
      </c>
      <c r="D420" s="632">
        <v>4520</v>
      </c>
      <c r="E420" s="528">
        <v>4972</v>
      </c>
      <c r="F420" s="536">
        <v>5220.6000000000004</v>
      </c>
      <c r="G420" s="536">
        <v>5481.630000000001</v>
      </c>
      <c r="H420" s="536">
        <v>5755.7115000000013</v>
      </c>
      <c r="I420" s="234"/>
    </row>
    <row r="421" spans="1:15" x14ac:dyDescent="0.2">
      <c r="A421" s="487">
        <v>917</v>
      </c>
      <c r="B421" s="490"/>
      <c r="C421" s="523" t="s">
        <v>667</v>
      </c>
      <c r="D421" s="632">
        <v>75</v>
      </c>
      <c r="E421" s="528">
        <v>100</v>
      </c>
      <c r="F421" s="536">
        <v>100</v>
      </c>
      <c r="G421" s="536">
        <v>100</v>
      </c>
      <c r="H421" s="536">
        <v>100</v>
      </c>
      <c r="I421" s="234"/>
    </row>
    <row r="422" spans="1:15" x14ac:dyDescent="0.2">
      <c r="A422" s="487">
        <v>917</v>
      </c>
      <c r="B422" s="490"/>
      <c r="C422" s="530" t="s">
        <v>324</v>
      </c>
      <c r="D422" s="632">
        <v>0</v>
      </c>
      <c r="E422" s="528">
        <v>0</v>
      </c>
      <c r="F422" s="536">
        <v>0</v>
      </c>
      <c r="G422" s="536">
        <v>0</v>
      </c>
      <c r="H422" s="536">
        <v>0</v>
      </c>
      <c r="I422" s="234"/>
    </row>
    <row r="423" spans="1:15" s="51" customFormat="1" ht="12.75" x14ac:dyDescent="0.2">
      <c r="A423" s="487">
        <v>917</v>
      </c>
      <c r="B423" s="490"/>
      <c r="C423" s="530" t="s">
        <v>467</v>
      </c>
      <c r="D423" s="632">
        <v>250</v>
      </c>
      <c r="E423" s="528">
        <v>0</v>
      </c>
      <c r="F423" s="536">
        <v>0</v>
      </c>
      <c r="G423" s="536">
        <v>0</v>
      </c>
      <c r="H423" s="536">
        <v>0</v>
      </c>
      <c r="I423" s="234"/>
      <c r="J423" s="232"/>
    </row>
    <row r="424" spans="1:15" x14ac:dyDescent="0.2">
      <c r="A424" s="487">
        <v>917</v>
      </c>
      <c r="B424" s="490"/>
      <c r="C424" s="530" t="s">
        <v>668</v>
      </c>
      <c r="D424" s="632">
        <v>250</v>
      </c>
      <c r="E424" s="528">
        <v>500</v>
      </c>
      <c r="F424" s="536">
        <v>500</v>
      </c>
      <c r="G424" s="536">
        <v>500</v>
      </c>
      <c r="H424" s="536">
        <v>500</v>
      </c>
      <c r="I424" s="234"/>
    </row>
    <row r="425" spans="1:15" x14ac:dyDescent="0.2">
      <c r="A425" s="487">
        <v>917</v>
      </c>
      <c r="B425" s="490"/>
      <c r="C425" s="521" t="s">
        <v>669</v>
      </c>
      <c r="D425" s="632">
        <v>0</v>
      </c>
      <c r="E425" s="528">
        <v>0</v>
      </c>
      <c r="F425" s="536">
        <v>0</v>
      </c>
      <c r="G425" s="536">
        <v>0</v>
      </c>
      <c r="H425" s="536">
        <v>0</v>
      </c>
      <c r="I425" s="234"/>
    </row>
    <row r="426" spans="1:15" x14ac:dyDescent="0.2">
      <c r="A426" s="487">
        <v>917</v>
      </c>
      <c r="B426" s="490"/>
      <c r="C426" s="674" t="s">
        <v>670</v>
      </c>
      <c r="D426" s="632">
        <v>0</v>
      </c>
      <c r="E426" s="528">
        <v>40</v>
      </c>
      <c r="F426" s="536">
        <v>40</v>
      </c>
      <c r="G426" s="536">
        <v>40</v>
      </c>
      <c r="H426" s="536">
        <v>40</v>
      </c>
      <c r="I426" s="234"/>
    </row>
    <row r="427" spans="1:15" s="51" customFormat="1" ht="12.75" x14ac:dyDescent="0.2">
      <c r="A427" s="487">
        <v>917</v>
      </c>
      <c r="B427" s="490"/>
      <c r="C427" s="238" t="s">
        <v>552</v>
      </c>
      <c r="D427" s="632">
        <v>0</v>
      </c>
      <c r="E427" s="528">
        <v>0</v>
      </c>
      <c r="F427" s="536">
        <v>0</v>
      </c>
      <c r="G427" s="536">
        <v>0</v>
      </c>
      <c r="H427" s="536">
        <v>0</v>
      </c>
      <c r="I427" s="234"/>
      <c r="J427" s="232"/>
      <c r="L427" s="55"/>
    </row>
    <row r="428" spans="1:15" s="51" customFormat="1" ht="12.75" x14ac:dyDescent="0.2">
      <c r="A428" s="487">
        <v>917</v>
      </c>
      <c r="B428" s="490"/>
      <c r="C428" s="137"/>
      <c r="D428" s="75"/>
      <c r="E428" s="147"/>
      <c r="F428" s="73"/>
      <c r="G428" s="73"/>
      <c r="H428" s="73"/>
      <c r="I428" s="234"/>
      <c r="J428" s="232"/>
    </row>
    <row r="429" spans="1:15" x14ac:dyDescent="0.2">
      <c r="A429" s="487">
        <v>917</v>
      </c>
      <c r="B429" s="488" t="s">
        <v>37</v>
      </c>
      <c r="C429" s="409" t="s">
        <v>207</v>
      </c>
      <c r="D429" s="74">
        <v>7153.73</v>
      </c>
      <c r="E429" s="74">
        <v>12900.93</v>
      </c>
      <c r="F429" s="74">
        <v>12570</v>
      </c>
      <c r="G429" s="74">
        <v>12570</v>
      </c>
      <c r="H429" s="74">
        <v>12570</v>
      </c>
      <c r="I429" s="622"/>
      <c r="J429" s="622"/>
      <c r="K429" s="622"/>
      <c r="L429" s="622"/>
      <c r="M429" s="622"/>
      <c r="N429" s="622"/>
      <c r="O429" s="622"/>
    </row>
    <row r="430" spans="1:15" s="53" customFormat="1" ht="12.75" x14ac:dyDescent="0.2">
      <c r="A430" s="487">
        <v>917</v>
      </c>
      <c r="B430" s="490"/>
      <c r="C430" s="236" t="s">
        <v>674</v>
      </c>
      <c r="D430" s="624">
        <v>220</v>
      </c>
      <c r="E430" s="255">
        <v>220</v>
      </c>
      <c r="F430" s="261">
        <v>220</v>
      </c>
      <c r="G430" s="261">
        <v>220</v>
      </c>
      <c r="H430" s="261">
        <v>220</v>
      </c>
      <c r="I430" s="234"/>
      <c r="J430" s="232"/>
    </row>
    <row r="431" spans="1:15" s="53" customFormat="1" ht="22.5" x14ac:dyDescent="0.2">
      <c r="A431" s="487">
        <v>917</v>
      </c>
      <c r="B431" s="490"/>
      <c r="C431" s="236" t="s">
        <v>181</v>
      </c>
      <c r="D431" s="624">
        <v>325</v>
      </c>
      <c r="E431" s="255">
        <v>0</v>
      </c>
      <c r="F431" s="261">
        <v>0</v>
      </c>
      <c r="G431" s="261">
        <v>0</v>
      </c>
      <c r="H431" s="261">
        <v>0</v>
      </c>
      <c r="I431" s="234"/>
      <c r="J431" s="290"/>
    </row>
    <row r="432" spans="1:15" s="53" customFormat="1" ht="12.75" x14ac:dyDescent="0.2">
      <c r="A432" s="487">
        <v>917</v>
      </c>
      <c r="B432" s="490"/>
      <c r="C432" s="236" t="s">
        <v>678</v>
      </c>
      <c r="D432" s="624"/>
      <c r="E432" s="255">
        <v>100</v>
      </c>
      <c r="F432" s="261"/>
      <c r="G432" s="261"/>
      <c r="H432" s="261"/>
      <c r="I432" s="234"/>
      <c r="J432" s="232"/>
    </row>
    <row r="433" spans="1:11" s="51" customFormat="1" ht="10.5" customHeight="1" x14ac:dyDescent="0.2">
      <c r="A433" s="487">
        <v>917</v>
      </c>
      <c r="B433" s="490"/>
      <c r="C433" s="236" t="s">
        <v>750</v>
      </c>
      <c r="D433" s="624">
        <v>50</v>
      </c>
      <c r="E433" s="255">
        <v>50</v>
      </c>
      <c r="F433" s="261">
        <v>50</v>
      </c>
      <c r="G433" s="261">
        <v>50</v>
      </c>
      <c r="H433" s="261">
        <v>50</v>
      </c>
      <c r="I433" s="234"/>
      <c r="J433" s="290"/>
    </row>
    <row r="434" spans="1:11" ht="22.5" x14ac:dyDescent="0.2">
      <c r="A434" s="487">
        <v>917</v>
      </c>
      <c r="B434" s="490"/>
      <c r="C434" s="236" t="s">
        <v>675</v>
      </c>
      <c r="D434" s="624">
        <v>100</v>
      </c>
      <c r="E434" s="255">
        <v>100</v>
      </c>
      <c r="F434" s="261">
        <v>100</v>
      </c>
      <c r="G434" s="261">
        <v>100</v>
      </c>
      <c r="H434" s="261">
        <v>100</v>
      </c>
      <c r="I434" s="234"/>
    </row>
    <row r="435" spans="1:11" s="53" customFormat="1" ht="12.75" x14ac:dyDescent="0.2">
      <c r="A435" s="487">
        <v>917</v>
      </c>
      <c r="B435" s="490"/>
      <c r="C435" s="236" t="s">
        <v>502</v>
      </c>
      <c r="D435" s="624">
        <v>104</v>
      </c>
      <c r="E435" s="255">
        <v>0</v>
      </c>
      <c r="F435" s="261">
        <v>0</v>
      </c>
      <c r="G435" s="261">
        <v>0</v>
      </c>
      <c r="H435" s="261">
        <v>0</v>
      </c>
      <c r="I435" s="234"/>
      <c r="J435" s="232"/>
    </row>
    <row r="436" spans="1:11" s="53" customFormat="1" ht="12.75" x14ac:dyDescent="0.2">
      <c r="A436" s="487">
        <v>917</v>
      </c>
      <c r="B436" s="490"/>
      <c r="C436" s="236" t="s">
        <v>735</v>
      </c>
      <c r="D436" s="624">
        <v>300</v>
      </c>
      <c r="E436" s="255">
        <v>0</v>
      </c>
      <c r="F436" s="261">
        <v>0</v>
      </c>
      <c r="G436" s="261">
        <v>0</v>
      </c>
      <c r="H436" s="261">
        <v>0</v>
      </c>
      <c r="I436" s="234"/>
      <c r="J436" s="290"/>
    </row>
    <row r="437" spans="1:11" s="53" customFormat="1" ht="12.75" x14ac:dyDescent="0.2">
      <c r="A437" s="487">
        <v>917</v>
      </c>
      <c r="B437" s="490"/>
      <c r="C437" s="236" t="s">
        <v>503</v>
      </c>
      <c r="D437" s="624">
        <v>831</v>
      </c>
      <c r="E437" s="255">
        <v>900</v>
      </c>
      <c r="F437" s="261">
        <v>900</v>
      </c>
      <c r="G437" s="261">
        <v>900</v>
      </c>
      <c r="H437" s="261">
        <v>900</v>
      </c>
      <c r="I437" s="234"/>
      <c r="J437" s="290"/>
    </row>
    <row r="438" spans="1:11" s="51" customFormat="1" ht="12.75" x14ac:dyDescent="0.2">
      <c r="A438" s="487">
        <v>917</v>
      </c>
      <c r="B438" s="490"/>
      <c r="C438" s="236" t="s">
        <v>261</v>
      </c>
      <c r="D438" s="624">
        <v>300</v>
      </c>
      <c r="E438" s="255">
        <v>300</v>
      </c>
      <c r="F438" s="261">
        <v>300</v>
      </c>
      <c r="G438" s="261">
        <v>300</v>
      </c>
      <c r="H438" s="261">
        <v>300</v>
      </c>
      <c r="I438" s="234"/>
      <c r="J438" s="290"/>
    </row>
    <row r="439" spans="1:11" s="53" customFormat="1" ht="12.75" x14ac:dyDescent="0.2">
      <c r="A439" s="487">
        <v>917</v>
      </c>
      <c r="B439" s="490"/>
      <c r="C439" s="236" t="s">
        <v>305</v>
      </c>
      <c r="D439" s="624">
        <v>923.73</v>
      </c>
      <c r="E439" s="255">
        <v>230.93</v>
      </c>
      <c r="F439" s="261">
        <v>0</v>
      </c>
      <c r="G439" s="261">
        <v>0</v>
      </c>
      <c r="H439" s="261">
        <v>0</v>
      </c>
      <c r="I439" s="234"/>
      <c r="J439" s="232"/>
    </row>
    <row r="440" spans="1:11" s="53" customFormat="1" ht="12.75" x14ac:dyDescent="0.2">
      <c r="A440" s="487">
        <v>917</v>
      </c>
      <c r="B440" s="490"/>
      <c r="C440" s="236" t="s">
        <v>504</v>
      </c>
      <c r="D440" s="624">
        <v>300</v>
      </c>
      <c r="E440" s="255">
        <v>600</v>
      </c>
      <c r="F440" s="261">
        <v>600</v>
      </c>
      <c r="G440" s="261">
        <v>600</v>
      </c>
      <c r="H440" s="261">
        <v>600</v>
      </c>
      <c r="I440" s="234"/>
      <c r="J440" s="232"/>
    </row>
    <row r="441" spans="1:11" s="53" customFormat="1" ht="12.75" x14ac:dyDescent="0.2">
      <c r="A441" s="487">
        <v>917</v>
      </c>
      <c r="B441" s="490"/>
      <c r="C441" s="526" t="s">
        <v>676</v>
      </c>
      <c r="D441" s="624">
        <v>0</v>
      </c>
      <c r="E441" s="255">
        <v>3500</v>
      </c>
      <c r="F441" s="261">
        <v>3500</v>
      </c>
      <c r="G441" s="261">
        <v>3500</v>
      </c>
      <c r="H441" s="261">
        <v>3500</v>
      </c>
      <c r="I441" s="234"/>
      <c r="J441" s="290"/>
    </row>
    <row r="442" spans="1:11" s="51" customFormat="1" ht="22.5" x14ac:dyDescent="0.2">
      <c r="A442" s="487">
        <v>917</v>
      </c>
      <c r="B442" s="490"/>
      <c r="C442" s="526" t="s">
        <v>677</v>
      </c>
      <c r="D442" s="624">
        <v>3000</v>
      </c>
      <c r="E442" s="255">
        <v>3000</v>
      </c>
      <c r="F442" s="261">
        <v>3000</v>
      </c>
      <c r="G442" s="261">
        <v>3000</v>
      </c>
      <c r="H442" s="261">
        <v>3000</v>
      </c>
      <c r="I442" s="234"/>
      <c r="J442" s="290"/>
    </row>
    <row r="443" spans="1:11" s="51" customFormat="1" ht="22.5" x14ac:dyDescent="0.2">
      <c r="A443" s="487">
        <v>917</v>
      </c>
      <c r="B443" s="490"/>
      <c r="C443" s="236" t="s">
        <v>329</v>
      </c>
      <c r="D443" s="624">
        <v>200</v>
      </c>
      <c r="E443" s="255">
        <v>200</v>
      </c>
      <c r="F443" s="261">
        <v>200</v>
      </c>
      <c r="G443" s="261">
        <v>200</v>
      </c>
      <c r="H443" s="261">
        <v>200</v>
      </c>
      <c r="I443" s="234"/>
      <c r="J443" s="290"/>
    </row>
    <row r="444" spans="1:11" s="51" customFormat="1" ht="12.75" x14ac:dyDescent="0.2">
      <c r="A444" s="487">
        <v>917</v>
      </c>
      <c r="B444" s="490"/>
      <c r="C444" s="236" t="s">
        <v>262</v>
      </c>
      <c r="D444" s="624">
        <v>250</v>
      </c>
      <c r="E444" s="255">
        <v>250</v>
      </c>
      <c r="F444" s="261">
        <v>250</v>
      </c>
      <c r="G444" s="261">
        <v>250</v>
      </c>
      <c r="H444" s="261">
        <v>250</v>
      </c>
      <c r="I444" s="234"/>
      <c r="J444" s="290"/>
    </row>
    <row r="445" spans="1:11" x14ac:dyDescent="0.2">
      <c r="A445" s="487">
        <v>917</v>
      </c>
      <c r="B445" s="490"/>
      <c r="C445" s="236" t="s">
        <v>263</v>
      </c>
      <c r="D445" s="624">
        <v>250</v>
      </c>
      <c r="E445" s="255">
        <v>450</v>
      </c>
      <c r="F445" s="261">
        <v>450</v>
      </c>
      <c r="G445" s="261">
        <v>450</v>
      </c>
      <c r="H445" s="261">
        <v>450</v>
      </c>
      <c r="I445" s="234"/>
    </row>
    <row r="446" spans="1:11" x14ac:dyDescent="0.2">
      <c r="A446" s="487">
        <v>917</v>
      </c>
      <c r="B446" s="490"/>
      <c r="C446" s="236" t="s">
        <v>679</v>
      </c>
      <c r="D446" s="624">
        <v>0</v>
      </c>
      <c r="E446" s="255">
        <v>3000</v>
      </c>
      <c r="F446" s="261">
        <v>3000</v>
      </c>
      <c r="G446" s="261">
        <v>3000</v>
      </c>
      <c r="H446" s="261">
        <v>3000</v>
      </c>
      <c r="I446" s="234"/>
    </row>
    <row r="447" spans="1:11" x14ac:dyDescent="0.2">
      <c r="A447" s="487">
        <v>917</v>
      </c>
      <c r="B447" s="490"/>
      <c r="C447" s="236" t="s">
        <v>513</v>
      </c>
      <c r="D447" s="624"/>
      <c r="E447" s="255"/>
      <c r="F447" s="261"/>
      <c r="G447" s="261"/>
      <c r="H447" s="261"/>
      <c r="I447" s="234"/>
    </row>
    <row r="448" spans="1:11" x14ac:dyDescent="0.2">
      <c r="A448" s="487">
        <v>917</v>
      </c>
      <c r="B448" s="490"/>
      <c r="C448" s="72"/>
      <c r="D448" s="75"/>
      <c r="E448" s="147"/>
      <c r="F448" s="73"/>
      <c r="G448" s="73"/>
      <c r="H448" s="73"/>
      <c r="I448" s="234"/>
      <c r="K448" s="176"/>
    </row>
    <row r="449" spans="1:13" s="53" customFormat="1" ht="12.75" x14ac:dyDescent="0.2">
      <c r="A449" s="487">
        <v>917</v>
      </c>
      <c r="B449" s="488" t="s">
        <v>41</v>
      </c>
      <c r="C449" s="409" t="s">
        <v>372</v>
      </c>
      <c r="D449" s="74">
        <v>29425.15</v>
      </c>
      <c r="E449" s="74">
        <v>33299.75</v>
      </c>
      <c r="F449" s="74">
        <v>33286</v>
      </c>
      <c r="G449" s="74">
        <v>33299.75</v>
      </c>
      <c r="H449" s="74">
        <v>33299.75</v>
      </c>
      <c r="I449" s="622"/>
      <c r="J449" s="622"/>
      <c r="K449" s="622"/>
      <c r="L449" s="622"/>
      <c r="M449" s="622"/>
    </row>
    <row r="450" spans="1:13" s="53" customFormat="1" ht="12.75" x14ac:dyDescent="0.2">
      <c r="A450" s="487">
        <v>917</v>
      </c>
      <c r="B450" s="490"/>
      <c r="C450" s="514" t="s">
        <v>182</v>
      </c>
      <c r="D450" s="624">
        <v>2200</v>
      </c>
      <c r="E450" s="147">
        <v>2200</v>
      </c>
      <c r="F450" s="73">
        <v>2200</v>
      </c>
      <c r="G450" s="73">
        <v>2200</v>
      </c>
      <c r="H450" s="73">
        <v>2200</v>
      </c>
      <c r="I450" s="233"/>
      <c r="J450" s="290"/>
    </row>
    <row r="451" spans="1:13" s="53" customFormat="1" ht="12.75" x14ac:dyDescent="0.2">
      <c r="A451" s="487">
        <v>917</v>
      </c>
      <c r="B451" s="490"/>
      <c r="C451" s="236" t="s">
        <v>681</v>
      </c>
      <c r="D451" s="624">
        <v>5000</v>
      </c>
      <c r="E451" s="147">
        <v>5000</v>
      </c>
      <c r="F451" s="73">
        <v>5000</v>
      </c>
      <c r="G451" s="73">
        <v>5000</v>
      </c>
      <c r="H451" s="73">
        <v>5000</v>
      </c>
      <c r="I451" s="233"/>
      <c r="J451" s="290"/>
    </row>
    <row r="452" spans="1:13" s="53" customFormat="1" ht="12.75" x14ac:dyDescent="0.2">
      <c r="A452" s="487">
        <v>917</v>
      </c>
      <c r="B452" s="490"/>
      <c r="C452" s="258" t="s">
        <v>682</v>
      </c>
      <c r="D452" s="633">
        <v>15497.4</v>
      </c>
      <c r="E452" s="255">
        <v>17918.5</v>
      </c>
      <c r="F452" s="261">
        <v>17918.5</v>
      </c>
      <c r="G452" s="261">
        <v>17918.5</v>
      </c>
      <c r="H452" s="261">
        <v>17918.5</v>
      </c>
      <c r="I452" s="233"/>
      <c r="J452" s="290"/>
    </row>
    <row r="453" spans="1:13" s="53" customFormat="1" ht="12.75" x14ac:dyDescent="0.2">
      <c r="A453" s="487">
        <v>917</v>
      </c>
      <c r="B453" s="490"/>
      <c r="C453" s="258" t="s">
        <v>683</v>
      </c>
      <c r="D453" s="624">
        <v>5000</v>
      </c>
      <c r="E453" s="255">
        <v>5800</v>
      </c>
      <c r="F453" s="261">
        <v>5800</v>
      </c>
      <c r="G453" s="261">
        <v>5800</v>
      </c>
      <c r="H453" s="261">
        <v>5800</v>
      </c>
      <c r="I453" s="233"/>
      <c r="J453" s="290"/>
    </row>
    <row r="454" spans="1:13" s="53" customFormat="1" ht="12.75" x14ac:dyDescent="0.2">
      <c r="A454" s="487">
        <v>917</v>
      </c>
      <c r="B454" s="490"/>
      <c r="C454" s="258" t="s">
        <v>134</v>
      </c>
      <c r="D454" s="624">
        <v>1327.75</v>
      </c>
      <c r="E454" s="255">
        <v>1581.25</v>
      </c>
      <c r="F454" s="261">
        <v>1567.5</v>
      </c>
      <c r="G454" s="261">
        <v>1581.25</v>
      </c>
      <c r="H454" s="261">
        <v>1581.25</v>
      </c>
      <c r="I454" s="233"/>
      <c r="J454" s="290"/>
    </row>
    <row r="455" spans="1:13" s="53" customFormat="1" ht="12.75" x14ac:dyDescent="0.2">
      <c r="A455" s="487">
        <v>917</v>
      </c>
      <c r="B455" s="490"/>
      <c r="C455" s="262" t="s">
        <v>236</v>
      </c>
      <c r="D455" s="624">
        <v>200</v>
      </c>
      <c r="E455" s="147">
        <v>200</v>
      </c>
      <c r="F455" s="73">
        <v>200</v>
      </c>
      <c r="G455" s="73">
        <v>200</v>
      </c>
      <c r="H455" s="73">
        <v>200</v>
      </c>
      <c r="I455" s="233"/>
      <c r="J455" s="290"/>
    </row>
    <row r="456" spans="1:13" s="53" customFormat="1" ht="22.5" x14ac:dyDescent="0.2">
      <c r="A456" s="487">
        <v>917</v>
      </c>
      <c r="B456" s="490"/>
      <c r="C456" s="236" t="s">
        <v>308</v>
      </c>
      <c r="D456" s="624">
        <v>200</v>
      </c>
      <c r="E456" s="147">
        <v>200</v>
      </c>
      <c r="F456" s="73">
        <v>200</v>
      </c>
      <c r="G456" s="73">
        <v>200</v>
      </c>
      <c r="H456" s="73">
        <v>200</v>
      </c>
      <c r="I456" s="233"/>
      <c r="J456" s="290"/>
    </row>
    <row r="457" spans="1:13" s="53" customFormat="1" ht="12.75" x14ac:dyDescent="0.2">
      <c r="A457" s="487">
        <v>917</v>
      </c>
      <c r="B457" s="490"/>
      <c r="C457" s="258" t="s">
        <v>684</v>
      </c>
      <c r="D457" s="633">
        <v>0</v>
      </c>
      <c r="E457" s="255">
        <v>400</v>
      </c>
      <c r="F457" s="261">
        <v>400</v>
      </c>
      <c r="G457" s="261">
        <v>400</v>
      </c>
      <c r="H457" s="261">
        <v>400</v>
      </c>
      <c r="I457" s="233"/>
      <c r="J457" s="290"/>
    </row>
    <row r="458" spans="1:13" s="53" customFormat="1" ht="12.75" x14ac:dyDescent="0.2">
      <c r="A458" s="487">
        <v>917</v>
      </c>
      <c r="B458" s="488" t="s">
        <v>50</v>
      </c>
      <c r="C458" s="409" t="s">
        <v>275</v>
      </c>
      <c r="D458" s="74">
        <v>0</v>
      </c>
      <c r="E458" s="74">
        <v>0</v>
      </c>
      <c r="F458" s="74">
        <v>0</v>
      </c>
      <c r="G458" s="74">
        <v>0</v>
      </c>
      <c r="H458" s="74">
        <v>0</v>
      </c>
      <c r="I458" s="233"/>
      <c r="J458" s="290"/>
    </row>
    <row r="459" spans="1:13" s="53" customFormat="1" ht="12.75" x14ac:dyDescent="0.2">
      <c r="A459" s="487">
        <v>917</v>
      </c>
      <c r="B459" s="490"/>
      <c r="C459" s="72"/>
      <c r="D459" s="75"/>
      <c r="E459" s="147"/>
      <c r="F459" s="73"/>
      <c r="G459" s="73"/>
      <c r="H459" s="73"/>
      <c r="I459" s="234"/>
      <c r="J459" s="290"/>
      <c r="K459" s="155"/>
    </row>
    <row r="460" spans="1:13" s="51" customFormat="1" ht="12.75" x14ac:dyDescent="0.2">
      <c r="A460" s="487">
        <v>917</v>
      </c>
      <c r="B460" s="488">
        <v>21</v>
      </c>
      <c r="C460" s="357" t="s">
        <v>373</v>
      </c>
      <c r="D460" s="74">
        <v>32360</v>
      </c>
      <c r="E460" s="74">
        <v>24404.93</v>
      </c>
      <c r="F460" s="74">
        <v>24404.93</v>
      </c>
      <c r="G460" s="74">
        <v>24404.93</v>
      </c>
      <c r="H460" s="74">
        <v>24404.93</v>
      </c>
      <c r="I460" s="622"/>
      <c r="J460" s="622"/>
      <c r="K460" s="622"/>
      <c r="L460" s="622"/>
      <c r="M460" s="622"/>
    </row>
    <row r="461" spans="1:13" s="51" customFormat="1" ht="12.75" x14ac:dyDescent="0.2">
      <c r="A461" s="487">
        <v>917</v>
      </c>
      <c r="B461" s="490"/>
      <c r="C461" s="236" t="s">
        <v>258</v>
      </c>
      <c r="D461" s="624">
        <v>80</v>
      </c>
      <c r="E461" s="255">
        <v>80</v>
      </c>
      <c r="F461" s="261">
        <v>80</v>
      </c>
      <c r="G461" s="261">
        <v>80</v>
      </c>
      <c r="H461" s="261">
        <v>80</v>
      </c>
      <c r="I461" s="234"/>
      <c r="J461" s="232"/>
    </row>
    <row r="462" spans="1:13" s="51" customFormat="1" ht="12.75" x14ac:dyDescent="0.2">
      <c r="A462" s="487">
        <v>917</v>
      </c>
      <c r="B462" s="490"/>
      <c r="C462" s="238" t="s">
        <v>453</v>
      </c>
      <c r="D462" s="624">
        <v>600</v>
      </c>
      <c r="E462" s="255">
        <v>644.92999999999995</v>
      </c>
      <c r="F462" s="261">
        <v>644.92999999999995</v>
      </c>
      <c r="G462" s="261">
        <v>644.92999999999995</v>
      </c>
      <c r="H462" s="261">
        <v>644.92999999999995</v>
      </c>
      <c r="I462" s="234"/>
      <c r="J462" s="232"/>
    </row>
    <row r="463" spans="1:13" s="51" customFormat="1" ht="12.75" x14ac:dyDescent="0.2">
      <c r="A463" s="487">
        <v>917</v>
      </c>
      <c r="B463" s="490"/>
      <c r="C463" s="236" t="s">
        <v>454</v>
      </c>
      <c r="D463" s="624">
        <v>410</v>
      </c>
      <c r="E463" s="255">
        <v>410</v>
      </c>
      <c r="F463" s="261">
        <v>410</v>
      </c>
      <c r="G463" s="261">
        <v>410</v>
      </c>
      <c r="H463" s="261">
        <v>410</v>
      </c>
      <c r="I463" s="234"/>
      <c r="J463" s="232"/>
    </row>
    <row r="464" spans="1:13" s="51" customFormat="1" ht="12.75" x14ac:dyDescent="0.2">
      <c r="A464" s="487">
        <v>917</v>
      </c>
      <c r="B464" s="490"/>
      <c r="C464" s="236" t="s">
        <v>178</v>
      </c>
      <c r="D464" s="624">
        <v>20000</v>
      </c>
      <c r="E464" s="255">
        <v>22000</v>
      </c>
      <c r="F464" s="261">
        <v>22000</v>
      </c>
      <c r="G464" s="261">
        <v>22000</v>
      </c>
      <c r="H464" s="261">
        <v>22000</v>
      </c>
      <c r="I464" s="234"/>
      <c r="J464" s="232"/>
    </row>
    <row r="465" spans="1:11" s="51" customFormat="1" ht="12.75" x14ac:dyDescent="0.2">
      <c r="A465" s="487">
        <v>917</v>
      </c>
      <c r="B465" s="490"/>
      <c r="C465" s="238" t="s">
        <v>284</v>
      </c>
      <c r="D465" s="624">
        <v>800</v>
      </c>
      <c r="E465" s="255">
        <v>800</v>
      </c>
      <c r="F465" s="261">
        <v>800</v>
      </c>
      <c r="G465" s="261">
        <v>800</v>
      </c>
      <c r="H465" s="261">
        <v>800</v>
      </c>
      <c r="I465" s="234"/>
      <c r="J465" s="232"/>
    </row>
    <row r="466" spans="1:11" s="51" customFormat="1" ht="12.75" x14ac:dyDescent="0.2">
      <c r="A466" s="487">
        <v>917</v>
      </c>
      <c r="B466" s="490"/>
      <c r="C466" s="238" t="s">
        <v>318</v>
      </c>
      <c r="D466" s="624">
        <v>50</v>
      </c>
      <c r="E466" s="147">
        <v>50</v>
      </c>
      <c r="F466" s="73">
        <v>50</v>
      </c>
      <c r="G466" s="73">
        <v>50</v>
      </c>
      <c r="H466" s="73">
        <v>50</v>
      </c>
      <c r="I466" s="234"/>
      <c r="J466" s="232"/>
    </row>
    <row r="467" spans="1:11" s="51" customFormat="1" ht="12.75" x14ac:dyDescent="0.2">
      <c r="A467" s="487">
        <v>917</v>
      </c>
      <c r="B467" s="490"/>
      <c r="C467" s="238" t="s">
        <v>179</v>
      </c>
      <c r="D467" s="624">
        <v>420</v>
      </c>
      <c r="E467" s="255">
        <v>420</v>
      </c>
      <c r="F467" s="261">
        <v>420</v>
      </c>
      <c r="G467" s="261">
        <v>420</v>
      </c>
      <c r="H467" s="261">
        <v>420</v>
      </c>
      <c r="I467" s="234"/>
      <c r="J467" s="232"/>
    </row>
    <row r="468" spans="1:11" s="51" customFormat="1" ht="12.75" x14ac:dyDescent="0.2">
      <c r="A468" s="487">
        <v>917</v>
      </c>
      <c r="B468" s="490"/>
      <c r="C468" s="238" t="s">
        <v>736</v>
      </c>
      <c r="D468" s="624">
        <v>10000</v>
      </c>
      <c r="E468" s="255"/>
      <c r="F468" s="261"/>
      <c r="G468" s="261"/>
      <c r="H468" s="261"/>
      <c r="I468" s="234"/>
      <c r="J468" s="232"/>
      <c r="K468" s="55"/>
    </row>
    <row r="469" spans="1:11" s="51" customFormat="1" ht="12.75" x14ac:dyDescent="0.2">
      <c r="A469" s="487">
        <v>917</v>
      </c>
      <c r="B469" s="490"/>
      <c r="C469" s="238"/>
      <c r="D469" s="624"/>
      <c r="E469" s="255"/>
      <c r="F469" s="261"/>
      <c r="G469" s="261"/>
      <c r="H469" s="261"/>
      <c r="I469" s="234"/>
      <c r="J469" s="232"/>
      <c r="K469" s="55"/>
    </row>
    <row r="470" spans="1:11" s="51" customFormat="1" ht="12.75" x14ac:dyDescent="0.2">
      <c r="A470" s="487">
        <v>917</v>
      </c>
      <c r="B470" s="490"/>
      <c r="C470" s="72"/>
      <c r="D470" s="75"/>
      <c r="E470" s="147"/>
      <c r="F470" s="73"/>
      <c r="G470" s="73"/>
      <c r="H470" s="73"/>
      <c r="I470" s="234"/>
      <c r="J470" s="232"/>
    </row>
    <row r="471" spans="1:11" s="53" customFormat="1" ht="12.75" x14ac:dyDescent="0.2">
      <c r="A471" s="397">
        <v>919</v>
      </c>
      <c r="B471" s="397" t="s">
        <v>15</v>
      </c>
      <c r="C471" s="399" t="s">
        <v>172</v>
      </c>
      <c r="D471" s="348">
        <v>14741.64</v>
      </c>
      <c r="E471" s="348">
        <f>E472</f>
        <v>19335.875</v>
      </c>
      <c r="F471" s="348">
        <v>0</v>
      </c>
      <c r="G471" s="348">
        <v>25000</v>
      </c>
      <c r="H471" s="348">
        <v>25000</v>
      </c>
      <c r="I471" s="233"/>
      <c r="J471" s="290"/>
    </row>
    <row r="472" spans="1:11" s="53" customFormat="1" ht="12.75" x14ac:dyDescent="0.2">
      <c r="A472" s="487">
        <v>919</v>
      </c>
      <c r="B472" s="490" t="s">
        <v>22</v>
      </c>
      <c r="C472" s="400" t="s">
        <v>197</v>
      </c>
      <c r="D472" s="350">
        <v>14741.64</v>
      </c>
      <c r="E472" s="350">
        <v>19335.875</v>
      </c>
      <c r="F472" s="350">
        <v>0</v>
      </c>
      <c r="G472" s="350">
        <v>25000</v>
      </c>
      <c r="H472" s="350">
        <v>25000</v>
      </c>
      <c r="I472" s="233"/>
      <c r="J472" s="290"/>
    </row>
    <row r="473" spans="1:11" s="53" customFormat="1" ht="12.75" x14ac:dyDescent="0.2">
      <c r="A473" s="487">
        <v>919</v>
      </c>
      <c r="B473" s="490"/>
      <c r="C473" s="395" t="s">
        <v>547</v>
      </c>
      <c r="D473" s="624">
        <v>0</v>
      </c>
      <c r="E473" s="255">
        <v>0</v>
      </c>
      <c r="F473" s="261">
        <v>0</v>
      </c>
      <c r="G473" s="261">
        <v>25000</v>
      </c>
      <c r="H473" s="261">
        <v>25000</v>
      </c>
      <c r="I473" s="233"/>
      <c r="J473" s="290"/>
    </row>
    <row r="474" spans="1:11" s="53" customFormat="1" ht="12.75" x14ac:dyDescent="0.2">
      <c r="A474" s="487">
        <v>919</v>
      </c>
      <c r="B474" s="490"/>
      <c r="C474" s="137" t="s">
        <v>548</v>
      </c>
      <c r="D474" s="624">
        <v>0</v>
      </c>
      <c r="E474" s="255">
        <v>0</v>
      </c>
      <c r="F474" s="261">
        <v>0</v>
      </c>
      <c r="G474" s="261">
        <v>0</v>
      </c>
      <c r="H474" s="261">
        <v>0</v>
      </c>
      <c r="I474" s="517"/>
      <c r="J474" s="290"/>
    </row>
    <row r="475" spans="1:11" s="53" customFormat="1" ht="12.75" x14ac:dyDescent="0.2">
      <c r="A475" s="487">
        <v>919</v>
      </c>
      <c r="B475" s="490"/>
      <c r="C475" s="137" t="s">
        <v>549</v>
      </c>
      <c r="D475" s="624">
        <v>0</v>
      </c>
      <c r="E475" s="255">
        <v>0</v>
      </c>
      <c r="F475" s="261">
        <v>0</v>
      </c>
      <c r="G475" s="261">
        <v>0</v>
      </c>
      <c r="H475" s="261">
        <v>0</v>
      </c>
      <c r="I475" s="518"/>
      <c r="J475" s="290"/>
    </row>
    <row r="476" spans="1:11" s="51" customFormat="1" ht="12.75" x14ac:dyDescent="0.2">
      <c r="A476" s="487">
        <v>919</v>
      </c>
      <c r="B476" s="490"/>
      <c r="C476" s="395" t="s">
        <v>550</v>
      </c>
      <c r="D476" s="624">
        <v>14741.64</v>
      </c>
      <c r="E476" s="255">
        <v>19335.875</v>
      </c>
      <c r="F476" s="261">
        <v>0</v>
      </c>
      <c r="G476" s="261">
        <v>0</v>
      </c>
      <c r="H476" s="261">
        <v>0</v>
      </c>
      <c r="I476" s="518"/>
      <c r="J476" s="290"/>
    </row>
    <row r="477" spans="1:11" x14ac:dyDescent="0.2">
      <c r="A477" s="397">
        <v>920</v>
      </c>
      <c r="B477" s="397" t="s">
        <v>15</v>
      </c>
      <c r="C477" s="399" t="s">
        <v>110</v>
      </c>
      <c r="D477" s="348">
        <v>446839.12</v>
      </c>
      <c r="E477" s="348">
        <v>534756.33499999996</v>
      </c>
      <c r="F477" s="348">
        <v>523771.12</v>
      </c>
      <c r="G477" s="348">
        <v>422993.33999999997</v>
      </c>
      <c r="H477" s="348">
        <v>314993.33999999997</v>
      </c>
      <c r="I477" s="518"/>
    </row>
    <row r="478" spans="1:11" s="40" customFormat="1" x14ac:dyDescent="0.2">
      <c r="A478" s="487">
        <v>920</v>
      </c>
      <c r="B478" s="488" t="s">
        <v>13</v>
      </c>
      <c r="C478" s="357" t="s">
        <v>101</v>
      </c>
      <c r="D478" s="354">
        <v>0</v>
      </c>
      <c r="E478" s="354">
        <v>0</v>
      </c>
      <c r="F478" s="354">
        <v>0</v>
      </c>
      <c r="G478" s="354">
        <v>0</v>
      </c>
      <c r="H478" s="354">
        <v>0</v>
      </c>
      <c r="I478" s="518"/>
      <c r="J478" s="232"/>
    </row>
    <row r="479" spans="1:11" x14ac:dyDescent="0.2">
      <c r="A479" s="487">
        <v>920</v>
      </c>
      <c r="B479" s="488"/>
      <c r="C479" s="72" t="s">
        <v>111</v>
      </c>
      <c r="D479" s="353"/>
      <c r="E479" s="141"/>
      <c r="F479" s="128"/>
      <c r="G479" s="128"/>
      <c r="H479" s="128"/>
      <c r="I479" s="234"/>
      <c r="J479" s="40"/>
    </row>
    <row r="480" spans="1:11" x14ac:dyDescent="0.2">
      <c r="A480" s="487">
        <v>920</v>
      </c>
      <c r="B480" s="488" t="s">
        <v>20</v>
      </c>
      <c r="C480" s="357" t="s">
        <v>103</v>
      </c>
      <c r="D480" s="350">
        <v>0</v>
      </c>
      <c r="E480" s="350">
        <v>0</v>
      </c>
      <c r="F480" s="350">
        <v>0</v>
      </c>
      <c r="G480" s="350">
        <v>0</v>
      </c>
      <c r="H480" s="350">
        <v>0</v>
      </c>
    </row>
    <row r="481" spans="1:10" s="51" customFormat="1" ht="12.75" x14ac:dyDescent="0.2">
      <c r="A481" s="487">
        <v>920</v>
      </c>
      <c r="B481" s="488"/>
      <c r="C481" s="72" t="s">
        <v>111</v>
      </c>
      <c r="D481" s="353"/>
      <c r="E481" s="141"/>
      <c r="F481" s="128"/>
      <c r="G481" s="128">
        <v>0</v>
      </c>
      <c r="H481" s="128">
        <v>0</v>
      </c>
      <c r="I481" s="518"/>
      <c r="J481" s="232"/>
    </row>
    <row r="482" spans="1:10" s="51" customFormat="1" ht="12.75" x14ac:dyDescent="0.2">
      <c r="A482" s="487">
        <v>920</v>
      </c>
      <c r="B482" s="488" t="s">
        <v>26</v>
      </c>
      <c r="C482" s="402" t="s">
        <v>105</v>
      </c>
      <c r="D482" s="354">
        <v>55000</v>
      </c>
      <c r="E482" s="354">
        <v>89100</v>
      </c>
      <c r="F482" s="354">
        <v>65000</v>
      </c>
      <c r="G482" s="354">
        <v>65000</v>
      </c>
      <c r="H482" s="354">
        <v>65000</v>
      </c>
      <c r="I482" s="518"/>
      <c r="J482" s="232"/>
    </row>
    <row r="483" spans="1:10" x14ac:dyDescent="0.2">
      <c r="A483" s="487">
        <v>920</v>
      </c>
      <c r="B483" s="492"/>
      <c r="C483" s="72" t="s">
        <v>111</v>
      </c>
      <c r="D483" s="274">
        <v>55000</v>
      </c>
      <c r="E483" s="274">
        <v>89100</v>
      </c>
      <c r="F483" s="274">
        <v>65000</v>
      </c>
      <c r="G483" s="274">
        <v>65000</v>
      </c>
      <c r="H483" s="274">
        <v>65000</v>
      </c>
      <c r="I483" s="518"/>
    </row>
    <row r="484" spans="1:10" x14ac:dyDescent="0.2">
      <c r="A484" s="487">
        <v>920</v>
      </c>
      <c r="B484" s="492"/>
      <c r="C484" s="361" t="s">
        <v>195</v>
      </c>
      <c r="D484" s="624"/>
      <c r="E484" s="171"/>
      <c r="F484" s="368"/>
      <c r="G484" s="368"/>
      <c r="H484" s="368"/>
      <c r="I484" s="518"/>
    </row>
    <row r="485" spans="1:10" s="51" customFormat="1" ht="22.5" x14ac:dyDescent="0.2">
      <c r="A485" s="487">
        <v>920</v>
      </c>
      <c r="B485" s="492"/>
      <c r="C485" s="278" t="s">
        <v>449</v>
      </c>
      <c r="D485" s="274"/>
      <c r="E485" s="171"/>
      <c r="F485" s="522">
        <v>0</v>
      </c>
      <c r="G485" s="522">
        <v>15000</v>
      </c>
      <c r="H485" s="522">
        <v>15000</v>
      </c>
      <c r="I485" s="518"/>
      <c r="J485" s="232"/>
    </row>
    <row r="486" spans="1:10" s="51" customFormat="1" ht="22.5" x14ac:dyDescent="0.2">
      <c r="A486" s="487">
        <v>920</v>
      </c>
      <c r="B486" s="492"/>
      <c r="C486" s="280" t="s">
        <v>439</v>
      </c>
      <c r="D486" s="274">
        <v>34000</v>
      </c>
      <c r="E486" s="171">
        <v>45000</v>
      </c>
      <c r="F486" s="522">
        <v>15000</v>
      </c>
      <c r="G486" s="522">
        <v>0</v>
      </c>
      <c r="H486" s="522">
        <v>0</v>
      </c>
      <c r="I486" s="518"/>
      <c r="J486" s="232"/>
    </row>
    <row r="487" spans="1:10" s="51" customFormat="1" ht="22.5" customHeight="1" x14ac:dyDescent="0.2">
      <c r="A487" s="487">
        <v>920</v>
      </c>
      <c r="B487" s="492"/>
      <c r="C487" s="280" t="s">
        <v>440</v>
      </c>
      <c r="D487" s="274">
        <v>0</v>
      </c>
      <c r="E487" s="171">
        <v>10000</v>
      </c>
      <c r="F487" s="522">
        <v>10000</v>
      </c>
      <c r="G487" s="522">
        <v>10000</v>
      </c>
      <c r="H487" s="522">
        <v>10000</v>
      </c>
      <c r="I487" s="518"/>
      <c r="J487" s="232"/>
    </row>
    <row r="488" spans="1:10" s="51" customFormat="1" ht="22.5" customHeight="1" x14ac:dyDescent="0.2">
      <c r="A488" s="487">
        <v>920</v>
      </c>
      <c r="B488" s="492"/>
      <c r="C488" s="278" t="s">
        <v>441</v>
      </c>
      <c r="D488" s="274">
        <v>9000</v>
      </c>
      <c r="E488" s="171">
        <v>5000</v>
      </c>
      <c r="F488" s="522"/>
      <c r="G488" s="522"/>
      <c r="H488" s="522"/>
      <c r="I488" s="518"/>
      <c r="J488" s="232"/>
    </row>
    <row r="489" spans="1:10" s="51" customFormat="1" ht="22.5" customHeight="1" x14ac:dyDescent="0.2">
      <c r="A489" s="487">
        <v>920</v>
      </c>
      <c r="B489" s="492"/>
      <c r="C489" s="278" t="s">
        <v>628</v>
      </c>
      <c r="D489" s="274">
        <v>0</v>
      </c>
      <c r="E489" s="171">
        <v>7100</v>
      </c>
      <c r="F489" s="522"/>
      <c r="G489" s="522"/>
      <c r="H489" s="522"/>
      <c r="I489" s="518"/>
      <c r="J489" s="232"/>
    </row>
    <row r="490" spans="1:10" ht="22.5" x14ac:dyDescent="0.2">
      <c r="A490" s="487">
        <v>920</v>
      </c>
      <c r="B490" s="492"/>
      <c r="C490" s="278" t="s">
        <v>629</v>
      </c>
      <c r="D490" s="274">
        <v>0</v>
      </c>
      <c r="E490" s="171">
        <v>8000</v>
      </c>
      <c r="F490" s="522"/>
      <c r="G490" s="522"/>
      <c r="H490" s="522"/>
      <c r="I490" s="518"/>
    </row>
    <row r="491" spans="1:10" ht="33.75" x14ac:dyDescent="0.2">
      <c r="A491" s="487">
        <v>920</v>
      </c>
      <c r="B491" s="492"/>
      <c r="C491" s="278" t="s">
        <v>630</v>
      </c>
      <c r="D491" s="274">
        <v>0</v>
      </c>
      <c r="E491" s="171">
        <v>11000</v>
      </c>
      <c r="F491" s="522">
        <v>40000</v>
      </c>
      <c r="G491" s="522">
        <v>40000</v>
      </c>
      <c r="H491" s="522">
        <v>40000</v>
      </c>
      <c r="I491" s="518"/>
    </row>
    <row r="492" spans="1:10" x14ac:dyDescent="0.2">
      <c r="A492" s="487">
        <v>920</v>
      </c>
      <c r="B492" s="492"/>
      <c r="C492" s="278" t="s">
        <v>631</v>
      </c>
      <c r="D492" s="274">
        <v>0</v>
      </c>
      <c r="E492" s="171">
        <v>3000</v>
      </c>
      <c r="F492" s="522"/>
      <c r="G492" s="522"/>
      <c r="H492" s="522"/>
      <c r="I492" s="518"/>
    </row>
    <row r="493" spans="1:10" s="51" customFormat="1" ht="12.75" x14ac:dyDescent="0.2">
      <c r="A493" s="487">
        <v>920</v>
      </c>
      <c r="B493" s="492"/>
      <c r="C493" s="278" t="s">
        <v>517</v>
      </c>
      <c r="D493" s="624">
        <v>12000</v>
      </c>
      <c r="E493" s="171"/>
      <c r="F493" s="368"/>
      <c r="G493" s="368"/>
      <c r="H493" s="368"/>
      <c r="I493" s="518"/>
      <c r="J493" s="232"/>
    </row>
    <row r="494" spans="1:10" s="51" customFormat="1" ht="12.75" x14ac:dyDescent="0.2">
      <c r="A494" s="487">
        <v>920</v>
      </c>
      <c r="B494" s="488" t="s">
        <v>30</v>
      </c>
      <c r="C494" s="357" t="s">
        <v>112</v>
      </c>
      <c r="D494" s="376">
        <v>16000</v>
      </c>
      <c r="E494" s="376">
        <v>14235.2</v>
      </c>
      <c r="F494" s="376">
        <v>15000</v>
      </c>
      <c r="G494" s="376">
        <v>15000</v>
      </c>
      <c r="H494" s="376">
        <v>15000</v>
      </c>
      <c r="I494" s="518"/>
      <c r="J494" s="232"/>
    </row>
    <row r="495" spans="1:10" x14ac:dyDescent="0.2">
      <c r="A495" s="487">
        <v>920</v>
      </c>
      <c r="B495" s="488"/>
      <c r="C495" s="72" t="s">
        <v>111</v>
      </c>
      <c r="D495" s="353">
        <v>16000</v>
      </c>
      <c r="E495" s="141">
        <v>14235.2</v>
      </c>
      <c r="F495" s="128">
        <v>15000</v>
      </c>
      <c r="G495" s="128">
        <v>15000</v>
      </c>
      <c r="H495" s="128">
        <v>15000</v>
      </c>
      <c r="I495" s="518"/>
    </row>
    <row r="496" spans="1:10" x14ac:dyDescent="0.2">
      <c r="A496" s="487">
        <v>920</v>
      </c>
      <c r="B496" s="488"/>
      <c r="C496" s="361" t="s">
        <v>195</v>
      </c>
      <c r="D496" s="362"/>
      <c r="E496" s="363"/>
      <c r="F496" s="364"/>
      <c r="G496" s="364"/>
      <c r="H496" s="364"/>
      <c r="I496" s="234"/>
    </row>
    <row r="497" spans="1:10" ht="22.5" x14ac:dyDescent="0.2">
      <c r="A497" s="487">
        <v>920</v>
      </c>
      <c r="B497" s="492"/>
      <c r="C497" s="281" t="s">
        <v>309</v>
      </c>
      <c r="D497" s="245"/>
      <c r="E497" s="171"/>
      <c r="F497" s="368">
        <v>15000</v>
      </c>
      <c r="G497" s="368">
        <v>15000</v>
      </c>
      <c r="H497" s="368">
        <v>15000</v>
      </c>
      <c r="I497" s="518"/>
    </row>
    <row r="498" spans="1:10" ht="22.5" x14ac:dyDescent="0.2">
      <c r="A498" s="487">
        <v>920</v>
      </c>
      <c r="B498" s="492"/>
      <c r="C498" s="278" t="s">
        <v>654</v>
      </c>
      <c r="D498" s="245">
        <v>0</v>
      </c>
      <c r="E498" s="171">
        <v>10000</v>
      </c>
      <c r="F498" s="368"/>
      <c r="G498" s="368"/>
      <c r="H498" s="368"/>
      <c r="I498" s="518"/>
    </row>
    <row r="499" spans="1:10" x14ac:dyDescent="0.2">
      <c r="A499" s="487">
        <v>920</v>
      </c>
      <c r="B499" s="492"/>
      <c r="C499" s="278" t="s">
        <v>655</v>
      </c>
      <c r="D499" s="245">
        <v>0</v>
      </c>
      <c r="E499" s="171">
        <v>235.2</v>
      </c>
      <c r="F499" s="368"/>
      <c r="G499" s="368"/>
      <c r="H499" s="368"/>
      <c r="I499" s="518"/>
    </row>
    <row r="500" spans="1:10" x14ac:dyDescent="0.2">
      <c r="A500" s="487">
        <v>920</v>
      </c>
      <c r="B500" s="492"/>
      <c r="C500" s="278" t="s">
        <v>656</v>
      </c>
      <c r="D500" s="245">
        <v>0</v>
      </c>
      <c r="E500" s="171">
        <v>0</v>
      </c>
      <c r="F500" s="368"/>
      <c r="G500" s="368"/>
      <c r="H500" s="368"/>
      <c r="I500" s="518"/>
    </row>
    <row r="501" spans="1:10" ht="22.5" x14ac:dyDescent="0.2">
      <c r="A501" s="487">
        <v>920</v>
      </c>
      <c r="B501" s="492"/>
      <c r="C501" s="278" t="s">
        <v>657</v>
      </c>
      <c r="D501" s="245">
        <v>0</v>
      </c>
      <c r="E501" s="171">
        <v>4000</v>
      </c>
      <c r="F501" s="368"/>
      <c r="G501" s="368"/>
      <c r="H501" s="368"/>
    </row>
    <row r="502" spans="1:10" x14ac:dyDescent="0.2">
      <c r="A502" s="487">
        <v>920</v>
      </c>
      <c r="B502" s="492"/>
      <c r="C502" s="278" t="s">
        <v>517</v>
      </c>
      <c r="D502" s="245">
        <v>16000</v>
      </c>
      <c r="E502" s="171"/>
      <c r="F502" s="368"/>
      <c r="G502" s="368"/>
      <c r="H502" s="368"/>
      <c r="I502" s="518"/>
    </row>
    <row r="503" spans="1:10" x14ac:dyDescent="0.2">
      <c r="A503" s="487">
        <v>920</v>
      </c>
      <c r="B503" s="492"/>
      <c r="C503" s="281"/>
      <c r="D503" s="245"/>
      <c r="E503" s="171"/>
      <c r="F503" s="368"/>
      <c r="G503" s="368"/>
      <c r="H503" s="368"/>
      <c r="I503" s="234"/>
    </row>
    <row r="504" spans="1:10" x14ac:dyDescent="0.2">
      <c r="A504" s="487">
        <v>920</v>
      </c>
      <c r="B504" s="488" t="s">
        <v>33</v>
      </c>
      <c r="C504" s="357" t="s">
        <v>364</v>
      </c>
      <c r="D504" s="354">
        <v>138200</v>
      </c>
      <c r="E504" s="354">
        <v>120000</v>
      </c>
      <c r="F504" s="354">
        <v>110000</v>
      </c>
      <c r="G504" s="354">
        <v>110000</v>
      </c>
      <c r="H504" s="354">
        <v>110000</v>
      </c>
    </row>
    <row r="505" spans="1:10" x14ac:dyDescent="0.2">
      <c r="A505" s="487">
        <v>920</v>
      </c>
      <c r="B505" s="488"/>
      <c r="C505" s="72" t="s">
        <v>111</v>
      </c>
      <c r="D505" s="353">
        <v>138200</v>
      </c>
      <c r="E505" s="353">
        <v>120000</v>
      </c>
      <c r="F505" s="353">
        <v>110000</v>
      </c>
      <c r="G505" s="353">
        <v>110000</v>
      </c>
      <c r="H505" s="353">
        <v>110000</v>
      </c>
      <c r="I505" s="563"/>
    </row>
    <row r="506" spans="1:10" s="51" customFormat="1" ht="12.75" x14ac:dyDescent="0.2">
      <c r="A506" s="487">
        <v>920</v>
      </c>
      <c r="B506" s="488"/>
      <c r="C506" s="361" t="s">
        <v>195</v>
      </c>
      <c r="D506" s="385"/>
      <c r="E506" s="243"/>
      <c r="F506" s="377"/>
      <c r="G506" s="377"/>
      <c r="H506" s="377"/>
      <c r="I506" s="518"/>
      <c r="J506" s="232"/>
    </row>
    <row r="507" spans="1:10" s="51" customFormat="1" ht="12.75" x14ac:dyDescent="0.2">
      <c r="A507" s="487">
        <v>920</v>
      </c>
      <c r="B507" s="488"/>
      <c r="C507" s="280" t="s">
        <v>559</v>
      </c>
      <c r="D507" s="385">
        <v>101000</v>
      </c>
      <c r="E507" s="243">
        <v>101000</v>
      </c>
      <c r="F507" s="377">
        <v>101000</v>
      </c>
      <c r="G507" s="377">
        <v>101000</v>
      </c>
      <c r="H507" s="377">
        <v>101000</v>
      </c>
      <c r="I507" s="518"/>
      <c r="J507" s="232"/>
    </row>
    <row r="508" spans="1:10" s="51" customFormat="1" ht="12.75" x14ac:dyDescent="0.2">
      <c r="A508" s="487">
        <v>920</v>
      </c>
      <c r="B508" s="488"/>
      <c r="C508" s="278" t="s">
        <v>240</v>
      </c>
      <c r="D508" s="385">
        <v>5000</v>
      </c>
      <c r="E508" s="243">
        <v>2000</v>
      </c>
      <c r="F508" s="377">
        <v>2000</v>
      </c>
      <c r="G508" s="377">
        <v>2000</v>
      </c>
      <c r="H508" s="377">
        <v>2000</v>
      </c>
      <c r="I508" s="518"/>
      <c r="J508" s="232"/>
    </row>
    <row r="509" spans="1:10" s="51" customFormat="1" ht="12.75" x14ac:dyDescent="0.2">
      <c r="A509" s="487">
        <v>920</v>
      </c>
      <c r="B509" s="488"/>
      <c r="C509" s="280" t="s">
        <v>317</v>
      </c>
      <c r="D509" s="385">
        <v>5000</v>
      </c>
      <c r="E509" s="243">
        <v>5000</v>
      </c>
      <c r="F509" s="377">
        <v>5000</v>
      </c>
      <c r="G509" s="377">
        <v>5000</v>
      </c>
      <c r="H509" s="377">
        <v>5000</v>
      </c>
      <c r="I509" s="518"/>
      <c r="J509" s="232"/>
    </row>
    <row r="510" spans="1:10" s="51" customFormat="1" ht="12.75" x14ac:dyDescent="0.2">
      <c r="A510" s="487">
        <v>920</v>
      </c>
      <c r="B510" s="488"/>
      <c r="C510" s="634" t="s">
        <v>558</v>
      </c>
      <c r="D510" s="385">
        <v>2000</v>
      </c>
      <c r="E510" s="243">
        <v>2000</v>
      </c>
      <c r="F510" s="377">
        <v>2000</v>
      </c>
      <c r="G510" s="377">
        <v>2000</v>
      </c>
      <c r="H510" s="377">
        <v>2000</v>
      </c>
      <c r="I510" s="518"/>
      <c r="J510" s="232"/>
    </row>
    <row r="511" spans="1:10" s="51" customFormat="1" ht="12.75" x14ac:dyDescent="0.2">
      <c r="A511" s="487">
        <v>920</v>
      </c>
      <c r="B511" s="488"/>
      <c r="C511" s="280" t="s">
        <v>640</v>
      </c>
      <c r="D511" s="385">
        <v>0</v>
      </c>
      <c r="E511" s="243">
        <v>10000</v>
      </c>
      <c r="F511" s="377"/>
      <c r="G511" s="377"/>
      <c r="H511" s="377"/>
      <c r="I511" s="518"/>
      <c r="J511" s="232"/>
    </row>
    <row r="512" spans="1:10" s="51" customFormat="1" ht="12.75" x14ac:dyDescent="0.2">
      <c r="A512" s="487">
        <v>920</v>
      </c>
      <c r="B512" s="488"/>
      <c r="C512" s="278" t="s">
        <v>517</v>
      </c>
      <c r="D512" s="385">
        <v>25200</v>
      </c>
      <c r="E512" s="243"/>
      <c r="F512" s="377"/>
      <c r="G512" s="377"/>
      <c r="H512" s="377"/>
      <c r="I512" s="518"/>
      <c r="J512" s="232"/>
    </row>
    <row r="513" spans="1:10" s="51" customFormat="1" ht="12.75" x14ac:dyDescent="0.2">
      <c r="A513" s="487">
        <v>920</v>
      </c>
      <c r="B513" s="488" t="s">
        <v>34</v>
      </c>
      <c r="C513" s="357" t="s">
        <v>106</v>
      </c>
      <c r="D513" s="354">
        <v>0</v>
      </c>
      <c r="E513" s="354">
        <v>0</v>
      </c>
      <c r="F513" s="354">
        <v>2750</v>
      </c>
      <c r="G513" s="354">
        <v>0</v>
      </c>
      <c r="H513" s="354">
        <v>0</v>
      </c>
      <c r="I513" s="518"/>
      <c r="J513" s="232"/>
    </row>
    <row r="514" spans="1:10" s="51" customFormat="1" ht="12.75" x14ac:dyDescent="0.2">
      <c r="A514" s="487">
        <v>920</v>
      </c>
      <c r="B514" s="488"/>
      <c r="C514" s="72" t="s">
        <v>111</v>
      </c>
      <c r="D514" s="353">
        <v>0</v>
      </c>
      <c r="E514" s="141">
        <v>0</v>
      </c>
      <c r="F514" s="128">
        <v>2750</v>
      </c>
      <c r="G514" s="128">
        <v>0</v>
      </c>
      <c r="H514" s="128">
        <v>0</v>
      </c>
      <c r="I514" s="518"/>
      <c r="J514" s="232"/>
    </row>
    <row r="515" spans="1:10" s="56" customFormat="1" ht="12.75" x14ac:dyDescent="0.2">
      <c r="A515" s="487">
        <v>920</v>
      </c>
      <c r="B515" s="488"/>
      <c r="C515" s="361" t="s">
        <v>195</v>
      </c>
      <c r="D515" s="362"/>
      <c r="E515" s="363"/>
      <c r="F515" s="364"/>
      <c r="G515" s="364"/>
      <c r="H515" s="364"/>
      <c r="I515" s="518"/>
      <c r="J515" s="232"/>
    </row>
    <row r="516" spans="1:10" s="56" customFormat="1" ht="12.75" x14ac:dyDescent="0.2">
      <c r="A516" s="487">
        <v>920</v>
      </c>
      <c r="B516" s="488"/>
      <c r="C516" s="280" t="s">
        <v>557</v>
      </c>
      <c r="D516" s="362"/>
      <c r="E516" s="363"/>
      <c r="F516" s="364">
        <v>2750</v>
      </c>
      <c r="G516" s="364"/>
      <c r="H516" s="364"/>
      <c r="I516" s="518"/>
      <c r="J516" s="232"/>
    </row>
    <row r="517" spans="1:10" s="56" customFormat="1" ht="12.75" x14ac:dyDescent="0.2">
      <c r="A517" s="487">
        <v>920</v>
      </c>
      <c r="B517" s="488"/>
      <c r="C517" s="361"/>
      <c r="D517" s="362"/>
      <c r="E517" s="363"/>
      <c r="F517" s="364"/>
      <c r="G517" s="364"/>
      <c r="H517" s="364"/>
      <c r="I517" s="518"/>
      <c r="J517" s="232"/>
    </row>
    <row r="518" spans="1:10" s="51" customFormat="1" ht="12.75" x14ac:dyDescent="0.2">
      <c r="A518" s="487">
        <v>920</v>
      </c>
      <c r="B518" s="488" t="s">
        <v>37</v>
      </c>
      <c r="C518" s="357" t="s">
        <v>107</v>
      </c>
      <c r="D518" s="350">
        <v>3700</v>
      </c>
      <c r="E518" s="350">
        <v>3500</v>
      </c>
      <c r="F518" s="350">
        <v>3500</v>
      </c>
      <c r="G518" s="350">
        <v>4500</v>
      </c>
      <c r="H518" s="350">
        <v>3500</v>
      </c>
      <c r="I518" s="234"/>
      <c r="J518" s="232"/>
    </row>
    <row r="519" spans="1:10" s="51" customFormat="1" ht="12.75" x14ac:dyDescent="0.2">
      <c r="A519" s="487">
        <v>920</v>
      </c>
      <c r="B519" s="488"/>
      <c r="C519" s="72" t="s">
        <v>111</v>
      </c>
      <c r="D519" s="353">
        <v>3700</v>
      </c>
      <c r="E519" s="141">
        <v>3500</v>
      </c>
      <c r="F519" s="128">
        <v>3500</v>
      </c>
      <c r="G519" s="128">
        <v>4500</v>
      </c>
      <c r="H519" s="128">
        <v>3500</v>
      </c>
      <c r="I519" s="233"/>
      <c r="J519" s="232"/>
    </row>
    <row r="520" spans="1:10" s="51" customFormat="1" ht="12.75" x14ac:dyDescent="0.2">
      <c r="A520" s="487">
        <v>920</v>
      </c>
      <c r="B520" s="488"/>
      <c r="C520" s="361" t="s">
        <v>195</v>
      </c>
      <c r="D520" s="362"/>
      <c r="E520" s="363"/>
      <c r="F520" s="364"/>
      <c r="G520" s="364"/>
      <c r="H520" s="364"/>
      <c r="I520" s="518"/>
      <c r="J520" s="232"/>
    </row>
    <row r="521" spans="1:10" s="57" customFormat="1" ht="12.75" x14ac:dyDescent="0.2">
      <c r="A521" s="487">
        <v>920</v>
      </c>
      <c r="B521" s="488"/>
      <c r="C521" s="278" t="s">
        <v>731</v>
      </c>
      <c r="D521" s="245">
        <v>200</v>
      </c>
      <c r="E521" s="171">
        <v>1000</v>
      </c>
      <c r="F521" s="368">
        <v>1000</v>
      </c>
      <c r="G521" s="368">
        <v>1000</v>
      </c>
      <c r="H521" s="368">
        <v>1000</v>
      </c>
      <c r="I521" s="518"/>
      <c r="J521" s="232"/>
    </row>
    <row r="522" spans="1:10" s="57" customFormat="1" ht="12.75" x14ac:dyDescent="0.2">
      <c r="A522" s="487">
        <v>920</v>
      </c>
      <c r="B522" s="488"/>
      <c r="C522" s="278" t="s">
        <v>730</v>
      </c>
      <c r="D522" s="245">
        <v>0</v>
      </c>
      <c r="E522" s="171">
        <v>2500</v>
      </c>
      <c r="F522" s="368">
        <v>2500</v>
      </c>
      <c r="G522" s="368">
        <v>2500</v>
      </c>
      <c r="H522" s="368">
        <v>2500</v>
      </c>
      <c r="I522" s="518"/>
      <c r="J522" s="232"/>
    </row>
    <row r="523" spans="1:10" s="57" customFormat="1" ht="12.75" x14ac:dyDescent="0.2">
      <c r="A523" s="487">
        <v>920</v>
      </c>
      <c r="B523" s="488"/>
      <c r="C523" s="280" t="s">
        <v>554</v>
      </c>
      <c r="D523" s="245">
        <v>1000</v>
      </c>
      <c r="E523" s="171">
        <v>0</v>
      </c>
      <c r="F523" s="368">
        <v>0</v>
      </c>
      <c r="G523" s="368">
        <v>1000</v>
      </c>
      <c r="H523" s="368">
        <v>0</v>
      </c>
      <c r="I523" s="518"/>
      <c r="J523" s="232"/>
    </row>
    <row r="524" spans="1:10" s="57" customFormat="1" ht="12.75" x14ac:dyDescent="0.2">
      <c r="A524" s="487">
        <v>920</v>
      </c>
      <c r="B524" s="488"/>
      <c r="C524" s="278" t="s">
        <v>517</v>
      </c>
      <c r="D524" s="245">
        <v>2500</v>
      </c>
      <c r="E524" s="171"/>
      <c r="F524" s="368"/>
      <c r="G524" s="368"/>
      <c r="H524" s="368"/>
      <c r="I524" s="518"/>
      <c r="J524" s="232"/>
    </row>
    <row r="525" spans="1:10" s="57" customFormat="1" ht="12.75" x14ac:dyDescent="0.2">
      <c r="A525" s="487">
        <v>920</v>
      </c>
      <c r="B525" s="488"/>
      <c r="C525" s="238"/>
      <c r="D525" s="245"/>
      <c r="E525" s="171"/>
      <c r="F525" s="368"/>
      <c r="G525" s="368"/>
      <c r="H525" s="368"/>
      <c r="I525" s="518"/>
      <c r="J525" s="232"/>
    </row>
    <row r="526" spans="1:10" x14ac:dyDescent="0.2">
      <c r="A526" s="487">
        <v>920</v>
      </c>
      <c r="B526" s="488" t="s">
        <v>41</v>
      </c>
      <c r="C526" s="357" t="s">
        <v>108</v>
      </c>
      <c r="D526" s="354">
        <v>156271.12</v>
      </c>
      <c r="E526" s="354">
        <v>231271.13500000001</v>
      </c>
      <c r="F526" s="354">
        <v>216271.12</v>
      </c>
      <c r="G526" s="354">
        <v>173493.34</v>
      </c>
      <c r="H526" s="354">
        <v>63493.34</v>
      </c>
      <c r="I526" s="234"/>
    </row>
    <row r="527" spans="1:10" s="51" customFormat="1" ht="12.75" x14ac:dyDescent="0.2">
      <c r="A527" s="487">
        <v>920</v>
      </c>
      <c r="B527" s="488"/>
      <c r="C527" s="72" t="s">
        <v>111</v>
      </c>
      <c r="D527" s="353">
        <v>156271.12</v>
      </c>
      <c r="E527" s="141">
        <v>231271.13500000001</v>
      </c>
      <c r="F527" s="128">
        <v>216271.12</v>
      </c>
      <c r="G527" s="128">
        <v>173493.34</v>
      </c>
      <c r="H527" s="128">
        <v>63493.34</v>
      </c>
      <c r="I527" s="233"/>
      <c r="J527" s="232"/>
    </row>
    <row r="528" spans="1:10" x14ac:dyDescent="0.2">
      <c r="A528" s="487">
        <v>920</v>
      </c>
      <c r="B528" s="488"/>
      <c r="C528" s="361" t="s">
        <v>195</v>
      </c>
      <c r="D528" s="362"/>
      <c r="E528" s="363"/>
      <c r="F528" s="364"/>
      <c r="G528" s="364"/>
      <c r="H528" s="364"/>
      <c r="I528" s="518"/>
    </row>
    <row r="529" spans="1:10" s="51" customFormat="1" ht="12.75" x14ac:dyDescent="0.2">
      <c r="A529" s="487">
        <v>920</v>
      </c>
      <c r="B529" s="488"/>
      <c r="C529" s="278" t="s">
        <v>553</v>
      </c>
      <c r="D529" s="378">
        <v>52777.78</v>
      </c>
      <c r="E529" s="244">
        <v>52777.78</v>
      </c>
      <c r="F529" s="379">
        <v>52777.78</v>
      </c>
      <c r="G529" s="379"/>
      <c r="H529" s="379"/>
      <c r="I529" s="518"/>
      <c r="J529" s="232"/>
    </row>
    <row r="530" spans="1:10" s="51" customFormat="1" ht="22.5" x14ac:dyDescent="0.2">
      <c r="A530" s="487">
        <v>920</v>
      </c>
      <c r="B530" s="488"/>
      <c r="C530" s="460" t="s">
        <v>274</v>
      </c>
      <c r="D530" s="378">
        <v>40000</v>
      </c>
      <c r="E530" s="244">
        <v>40000</v>
      </c>
      <c r="F530" s="379">
        <v>40000</v>
      </c>
      <c r="G530" s="379">
        <v>40000</v>
      </c>
      <c r="H530" s="379">
        <v>40000</v>
      </c>
      <c r="I530" s="518"/>
      <c r="J530" s="232"/>
    </row>
    <row r="531" spans="1:10" s="51" customFormat="1" ht="12.75" x14ac:dyDescent="0.2">
      <c r="A531" s="487">
        <v>920</v>
      </c>
      <c r="B531" s="488"/>
      <c r="C531" s="278" t="s">
        <v>349</v>
      </c>
      <c r="D531" s="378">
        <v>40000</v>
      </c>
      <c r="E531" s="244">
        <v>100000</v>
      </c>
      <c r="F531" s="379">
        <v>100000</v>
      </c>
      <c r="G531" s="379">
        <v>110000</v>
      </c>
      <c r="H531" s="379"/>
      <c r="I531" s="518"/>
      <c r="J531" s="232"/>
    </row>
    <row r="532" spans="1:10" s="51" customFormat="1" ht="12.75" x14ac:dyDescent="0.2">
      <c r="A532" s="487">
        <v>920</v>
      </c>
      <c r="B532" s="488"/>
      <c r="C532" s="705" t="s">
        <v>685</v>
      </c>
      <c r="D532" s="378">
        <v>6760.0144499999997</v>
      </c>
      <c r="E532" s="244">
        <v>6760.0150000000003</v>
      </c>
      <c r="F532" s="379">
        <v>6760.0144499999997</v>
      </c>
      <c r="G532" s="379">
        <v>6760.0144499999997</v>
      </c>
      <c r="H532" s="379">
        <v>6760.0144499999997</v>
      </c>
      <c r="I532" s="518"/>
      <c r="J532" s="232"/>
    </row>
    <row r="533" spans="1:10" s="51" customFormat="1" ht="12.75" x14ac:dyDescent="0.2">
      <c r="A533" s="487">
        <v>920</v>
      </c>
      <c r="B533" s="488"/>
      <c r="C533" s="705" t="s">
        <v>686</v>
      </c>
      <c r="D533" s="378">
        <v>12554.75171</v>
      </c>
      <c r="E533" s="244">
        <v>12554.76</v>
      </c>
      <c r="F533" s="379">
        <v>12554.75171</v>
      </c>
      <c r="G533" s="379">
        <v>12554.75171</v>
      </c>
      <c r="H533" s="379">
        <v>12554.75171</v>
      </c>
      <c r="I533" s="518"/>
      <c r="J533" s="232"/>
    </row>
    <row r="534" spans="1:10" s="51" customFormat="1" ht="12.75" x14ac:dyDescent="0.2">
      <c r="A534" s="487">
        <v>920</v>
      </c>
      <c r="B534" s="488"/>
      <c r="C534" s="705" t="s">
        <v>687</v>
      </c>
      <c r="D534" s="378">
        <v>4178.57384</v>
      </c>
      <c r="E534" s="244">
        <v>4178.58</v>
      </c>
      <c r="F534" s="379">
        <v>4178.57384</v>
      </c>
      <c r="G534" s="379">
        <v>4178.57384</v>
      </c>
      <c r="H534" s="379">
        <v>4178.57384</v>
      </c>
      <c r="I534" s="518"/>
      <c r="J534" s="232"/>
    </row>
    <row r="535" spans="1:10" s="51" customFormat="1" ht="12.75" x14ac:dyDescent="0.2">
      <c r="A535" s="487">
        <v>920</v>
      </c>
      <c r="B535" s="488"/>
      <c r="C535" s="278" t="s">
        <v>688</v>
      </c>
      <c r="D535" s="378"/>
      <c r="E535" s="244">
        <v>15000</v>
      </c>
      <c r="F535" s="379"/>
      <c r="G535" s="379"/>
      <c r="H535" s="379"/>
      <c r="I535" s="518"/>
      <c r="J535" s="232"/>
    </row>
    <row r="536" spans="1:10" s="51" customFormat="1" ht="12.75" x14ac:dyDescent="0.2">
      <c r="A536" s="487">
        <v>920</v>
      </c>
      <c r="B536" s="488"/>
      <c r="C536" s="527"/>
      <c r="D536" s="378"/>
      <c r="E536" s="244"/>
      <c r="F536" s="379"/>
      <c r="G536" s="379"/>
      <c r="H536" s="379"/>
      <c r="I536" s="518"/>
      <c r="J536" s="232"/>
    </row>
    <row r="537" spans="1:10" s="51" customFormat="1" ht="12.75" x14ac:dyDescent="0.2">
      <c r="A537" s="487">
        <v>920</v>
      </c>
      <c r="B537" s="488" t="s">
        <v>47</v>
      </c>
      <c r="C537" s="402" t="s">
        <v>208</v>
      </c>
      <c r="D537" s="354">
        <v>1000</v>
      </c>
      <c r="E537" s="354">
        <v>1500</v>
      </c>
      <c r="F537" s="354">
        <v>1250</v>
      </c>
      <c r="G537" s="354">
        <v>1000</v>
      </c>
      <c r="H537" s="354">
        <v>1000</v>
      </c>
      <c r="I537" s="518"/>
      <c r="J537" s="232"/>
    </row>
    <row r="538" spans="1:10" s="51" customFormat="1" ht="12.75" x14ac:dyDescent="0.2">
      <c r="A538" s="487">
        <v>920</v>
      </c>
      <c r="B538" s="356"/>
      <c r="C538" s="72" t="s">
        <v>111</v>
      </c>
      <c r="D538" s="380">
        <v>1000</v>
      </c>
      <c r="E538" s="141">
        <v>1500</v>
      </c>
      <c r="F538" s="128">
        <v>1250</v>
      </c>
      <c r="G538" s="128">
        <v>1000</v>
      </c>
      <c r="H538" s="128">
        <v>1000</v>
      </c>
      <c r="I538" s="518"/>
      <c r="J538" s="232"/>
    </row>
    <row r="539" spans="1:10" x14ac:dyDescent="0.2">
      <c r="A539" s="487">
        <v>920</v>
      </c>
      <c r="B539" s="356"/>
      <c r="C539" s="361" t="s">
        <v>195</v>
      </c>
      <c r="D539" s="362"/>
      <c r="E539" s="363"/>
      <c r="F539" s="364"/>
      <c r="G539" s="364"/>
      <c r="H539" s="364"/>
      <c r="I539" s="518"/>
    </row>
    <row r="540" spans="1:10" x14ac:dyDescent="0.2">
      <c r="A540" s="487">
        <v>920</v>
      </c>
      <c r="B540" s="356"/>
      <c r="C540" s="280" t="s">
        <v>330</v>
      </c>
      <c r="D540" s="378">
        <v>500</v>
      </c>
      <c r="E540" s="244">
        <v>1500</v>
      </c>
      <c r="F540" s="379">
        <v>1250</v>
      </c>
      <c r="G540" s="379">
        <v>500</v>
      </c>
      <c r="H540" s="379">
        <v>500</v>
      </c>
      <c r="I540" s="518"/>
    </row>
    <row r="541" spans="1:10" s="51" customFormat="1" ht="12.75" x14ac:dyDescent="0.2">
      <c r="A541" s="487">
        <v>920</v>
      </c>
      <c r="B541" s="356"/>
      <c r="C541" s="280" t="s">
        <v>331</v>
      </c>
      <c r="D541" s="378">
        <v>500</v>
      </c>
      <c r="E541" s="244">
        <v>0</v>
      </c>
      <c r="F541" s="379">
        <v>0</v>
      </c>
      <c r="G541" s="379">
        <v>500</v>
      </c>
      <c r="H541" s="379">
        <v>500</v>
      </c>
      <c r="I541" s="518"/>
      <c r="J541" s="232"/>
    </row>
    <row r="542" spans="1:10" x14ac:dyDescent="0.2">
      <c r="A542" s="487">
        <v>920</v>
      </c>
      <c r="B542" s="356"/>
      <c r="C542" s="154"/>
      <c r="D542" s="245"/>
      <c r="E542" s="363"/>
      <c r="F542" s="364"/>
      <c r="G542" s="364"/>
      <c r="H542" s="364"/>
      <c r="I542" s="518"/>
    </row>
    <row r="543" spans="1:10" x14ac:dyDescent="0.2">
      <c r="A543" s="487">
        <v>920</v>
      </c>
      <c r="B543" s="356" t="s">
        <v>50</v>
      </c>
      <c r="C543" s="357" t="s">
        <v>200</v>
      </c>
      <c r="D543" s="354">
        <v>4200</v>
      </c>
      <c r="E543" s="354">
        <v>4050</v>
      </c>
      <c r="F543" s="354">
        <v>4000</v>
      </c>
      <c r="G543" s="354">
        <v>5000</v>
      </c>
      <c r="H543" s="354">
        <v>6000</v>
      </c>
      <c r="I543" s="518"/>
    </row>
    <row r="544" spans="1:10" x14ac:dyDescent="0.2">
      <c r="A544" s="487">
        <v>920</v>
      </c>
      <c r="B544" s="356"/>
      <c r="C544" s="72" t="s">
        <v>111</v>
      </c>
      <c r="D544" s="353">
        <v>4200</v>
      </c>
      <c r="E544" s="255">
        <v>4050</v>
      </c>
      <c r="F544" s="255">
        <v>4000</v>
      </c>
      <c r="G544" s="255">
        <v>5000</v>
      </c>
      <c r="H544" s="255">
        <v>6000</v>
      </c>
      <c r="I544" s="518"/>
    </row>
    <row r="545" spans="1:10" s="49" customFormat="1" ht="12.75" x14ac:dyDescent="0.2">
      <c r="A545" s="487">
        <v>920</v>
      </c>
      <c r="B545" s="356"/>
      <c r="C545" s="361" t="s">
        <v>195</v>
      </c>
      <c r="D545" s="362"/>
      <c r="E545" s="363"/>
      <c r="F545" s="364"/>
      <c r="G545" s="364"/>
      <c r="H545" s="364"/>
      <c r="I545" s="518"/>
      <c r="J545" s="232"/>
    </row>
    <row r="546" spans="1:10" s="51" customFormat="1" ht="12.75" x14ac:dyDescent="0.2">
      <c r="A546" s="487">
        <v>920</v>
      </c>
      <c r="B546" s="356"/>
      <c r="C546" s="156" t="s">
        <v>546</v>
      </c>
      <c r="D546" s="378">
        <v>4200</v>
      </c>
      <c r="E546" s="244">
        <v>2000</v>
      </c>
      <c r="F546" s="379">
        <v>4000</v>
      </c>
      <c r="G546" s="379">
        <v>5000</v>
      </c>
      <c r="H546" s="379">
        <v>6000</v>
      </c>
      <c r="I546" s="40"/>
      <c r="J546" s="232"/>
    </row>
    <row r="547" spans="1:10" s="51" customFormat="1" ht="12.75" x14ac:dyDescent="0.2">
      <c r="A547" s="487">
        <v>920</v>
      </c>
      <c r="B547" s="356"/>
      <c r="C547" s="280" t="s">
        <v>590</v>
      </c>
      <c r="D547" s="378">
        <v>0</v>
      </c>
      <c r="E547" s="244">
        <v>850</v>
      </c>
      <c r="F547" s="379">
        <v>0</v>
      </c>
      <c r="G547" s="379">
        <v>0</v>
      </c>
      <c r="H547" s="379">
        <v>0</v>
      </c>
      <c r="I547" s="40"/>
      <c r="J547" s="232"/>
    </row>
    <row r="548" spans="1:10" s="51" customFormat="1" ht="12.75" x14ac:dyDescent="0.2">
      <c r="A548" s="487">
        <v>920</v>
      </c>
      <c r="B548" s="356"/>
      <c r="C548" s="280" t="s">
        <v>458</v>
      </c>
      <c r="D548" s="378">
        <v>0</v>
      </c>
      <c r="E548" s="244">
        <v>1200</v>
      </c>
      <c r="F548" s="379"/>
      <c r="G548" s="379"/>
      <c r="H548" s="379"/>
      <c r="I548" s="40"/>
      <c r="J548" s="232"/>
    </row>
    <row r="549" spans="1:10" s="51" customFormat="1" ht="12.75" x14ac:dyDescent="0.2">
      <c r="A549" s="487">
        <v>920</v>
      </c>
      <c r="B549" s="356" t="s">
        <v>56</v>
      </c>
      <c r="C549" s="357" t="s">
        <v>202</v>
      </c>
      <c r="D549" s="354">
        <v>57068</v>
      </c>
      <c r="E549" s="354">
        <v>50100</v>
      </c>
      <c r="F549" s="354">
        <v>67000</v>
      </c>
      <c r="G549" s="354">
        <v>28000</v>
      </c>
      <c r="H549" s="354">
        <v>28000</v>
      </c>
      <c r="I549" s="233"/>
      <c r="J549" s="232"/>
    </row>
    <row r="550" spans="1:10" s="49" customFormat="1" ht="12.75" x14ac:dyDescent="0.2">
      <c r="A550" s="487">
        <v>920</v>
      </c>
      <c r="B550" s="356"/>
      <c r="C550" s="72" t="s">
        <v>111</v>
      </c>
      <c r="D550" s="378">
        <v>57068</v>
      </c>
      <c r="E550" s="244">
        <v>50100</v>
      </c>
      <c r="F550" s="379">
        <v>67000</v>
      </c>
      <c r="G550" s="379">
        <v>28000</v>
      </c>
      <c r="H550" s="379">
        <v>28000</v>
      </c>
      <c r="I550" s="233"/>
      <c r="J550" s="232"/>
    </row>
    <row r="551" spans="1:10" s="51" customFormat="1" ht="12.75" x14ac:dyDescent="0.2">
      <c r="A551" s="487">
        <v>920</v>
      </c>
      <c r="B551" s="356"/>
      <c r="C551" s="361" t="s">
        <v>195</v>
      </c>
      <c r="D551" s="378"/>
      <c r="E551" s="244"/>
      <c r="F551" s="379"/>
      <c r="G551" s="379"/>
      <c r="H551" s="379"/>
      <c r="I551" s="622"/>
      <c r="J551" s="232"/>
    </row>
    <row r="552" spans="1:10" s="51" customFormat="1" ht="12.75" x14ac:dyDescent="0.2">
      <c r="A552" s="487">
        <v>920</v>
      </c>
      <c r="B552" s="356"/>
      <c r="C552" s="278" t="s">
        <v>455</v>
      </c>
      <c r="D552" s="378">
        <v>12100</v>
      </c>
      <c r="E552" s="244">
        <v>9100</v>
      </c>
      <c r="F552" s="379"/>
      <c r="G552" s="379"/>
      <c r="H552" s="379"/>
      <c r="I552" s="234"/>
      <c r="J552" s="232"/>
    </row>
    <row r="553" spans="1:10" s="51" customFormat="1" ht="12.75" x14ac:dyDescent="0.2">
      <c r="A553" s="487">
        <v>920</v>
      </c>
      <c r="B553" s="356"/>
      <c r="C553" s="197" t="s">
        <v>456</v>
      </c>
      <c r="D553" s="378">
        <v>20000</v>
      </c>
      <c r="E553" s="244">
        <v>29000</v>
      </c>
      <c r="F553" s="379">
        <v>39000</v>
      </c>
      <c r="G553" s="379"/>
      <c r="H553" s="379"/>
      <c r="I553" s="234"/>
      <c r="J553" s="232"/>
    </row>
    <row r="554" spans="1:10" s="49" customFormat="1" ht="12.75" x14ac:dyDescent="0.2">
      <c r="A554" s="487">
        <v>920</v>
      </c>
      <c r="B554" s="356"/>
      <c r="C554" s="278" t="s">
        <v>508</v>
      </c>
      <c r="D554" s="378">
        <v>9968</v>
      </c>
      <c r="E554" s="244">
        <v>9000</v>
      </c>
      <c r="F554" s="379">
        <v>9000</v>
      </c>
      <c r="G554" s="379">
        <v>9000</v>
      </c>
      <c r="H554" s="379">
        <v>9000</v>
      </c>
      <c r="I554" s="233"/>
      <c r="J554" s="232"/>
    </row>
    <row r="555" spans="1:10" s="49" customFormat="1" ht="12.75" x14ac:dyDescent="0.2">
      <c r="A555" s="487">
        <v>920</v>
      </c>
      <c r="B555" s="356"/>
      <c r="C555" s="278" t="s">
        <v>753</v>
      </c>
      <c r="D555" s="378"/>
      <c r="E555" s="244">
        <v>1000</v>
      </c>
      <c r="F555" s="379">
        <v>4000</v>
      </c>
      <c r="G555" s="379">
        <v>4000</v>
      </c>
      <c r="H555" s="379">
        <v>4000</v>
      </c>
      <c r="I555" s="233"/>
      <c r="J555" s="232"/>
    </row>
    <row r="556" spans="1:10" s="49" customFormat="1" ht="12.75" x14ac:dyDescent="0.2">
      <c r="A556" s="487">
        <v>920</v>
      </c>
      <c r="B556" s="356"/>
      <c r="C556" s="711" t="s">
        <v>592</v>
      </c>
      <c r="D556" s="378"/>
      <c r="E556" s="244">
        <v>1000</v>
      </c>
      <c r="F556" s="379"/>
      <c r="G556" s="379"/>
      <c r="H556" s="379"/>
      <c r="I556" s="233"/>
      <c r="J556" s="232"/>
    </row>
    <row r="557" spans="1:10" s="49" customFormat="1" ht="12.75" x14ac:dyDescent="0.2">
      <c r="A557" s="487">
        <v>920</v>
      </c>
      <c r="B557" s="356"/>
      <c r="C557" s="711" t="s">
        <v>591</v>
      </c>
      <c r="D557" s="378"/>
      <c r="E557" s="244">
        <v>1000</v>
      </c>
      <c r="F557" s="379"/>
      <c r="G557" s="379"/>
      <c r="H557" s="379"/>
      <c r="I557" s="233"/>
      <c r="J557" s="232"/>
    </row>
    <row r="558" spans="1:10" s="49" customFormat="1" ht="12.75" x14ac:dyDescent="0.2">
      <c r="A558" s="487">
        <v>920</v>
      </c>
      <c r="B558" s="356"/>
      <c r="C558" s="278" t="s">
        <v>457</v>
      </c>
      <c r="D558" s="378">
        <v>15000</v>
      </c>
      <c r="E558" s="244">
        <v>0</v>
      </c>
      <c r="F558" s="379">
        <v>15000</v>
      </c>
      <c r="G558" s="379">
        <v>15000</v>
      </c>
      <c r="H558" s="379">
        <v>15000</v>
      </c>
      <c r="I558" s="233"/>
      <c r="J558" s="232"/>
    </row>
    <row r="559" spans="1:10" s="49" customFormat="1" ht="12.75" x14ac:dyDescent="0.2">
      <c r="A559" s="487">
        <v>920</v>
      </c>
      <c r="B559" s="356" t="s">
        <v>58</v>
      </c>
      <c r="C559" s="381" t="s">
        <v>209</v>
      </c>
      <c r="D559" s="354">
        <v>15400</v>
      </c>
      <c r="E559" s="354">
        <v>21000</v>
      </c>
      <c r="F559" s="354">
        <v>39000</v>
      </c>
      <c r="G559" s="354">
        <v>21000</v>
      </c>
      <c r="H559" s="354">
        <v>23000</v>
      </c>
      <c r="I559" s="234"/>
      <c r="J559" s="232"/>
    </row>
    <row r="560" spans="1:10" s="51" customFormat="1" ht="12.75" x14ac:dyDescent="0.2">
      <c r="A560" s="487">
        <v>920</v>
      </c>
      <c r="B560" s="356"/>
      <c r="C560" s="72" t="s">
        <v>111</v>
      </c>
      <c r="D560" s="353">
        <v>15400</v>
      </c>
      <c r="E560" s="141">
        <v>21000</v>
      </c>
      <c r="F560" s="128">
        <v>39000</v>
      </c>
      <c r="G560" s="128">
        <v>21000</v>
      </c>
      <c r="H560" s="128">
        <v>23000</v>
      </c>
      <c r="I560" s="234"/>
      <c r="J560" s="232"/>
    </row>
    <row r="561" spans="1:12" s="49" customFormat="1" ht="12.75" x14ac:dyDescent="0.2">
      <c r="A561" s="487">
        <v>920</v>
      </c>
      <c r="B561" s="356"/>
      <c r="C561" s="361" t="s">
        <v>195</v>
      </c>
      <c r="D561" s="362"/>
      <c r="E561" s="363"/>
      <c r="F561" s="364"/>
      <c r="G561" s="364"/>
      <c r="H561" s="364"/>
      <c r="I561" s="234"/>
      <c r="J561" s="232"/>
    </row>
    <row r="562" spans="1:12" x14ac:dyDescent="0.2">
      <c r="A562" s="487">
        <v>920</v>
      </c>
      <c r="B562" s="356"/>
      <c r="C562" s="278" t="s">
        <v>388</v>
      </c>
      <c r="D562" s="274">
        <v>3000</v>
      </c>
      <c r="E562" s="237">
        <v>1500</v>
      </c>
      <c r="F562" s="522">
        <v>2000</v>
      </c>
      <c r="G562" s="522">
        <v>2000</v>
      </c>
      <c r="H562" s="522">
        <v>2000</v>
      </c>
    </row>
    <row r="563" spans="1:12" x14ac:dyDescent="0.2">
      <c r="A563" s="487">
        <v>920</v>
      </c>
      <c r="B563" s="356"/>
      <c r="C563" s="278" t="s">
        <v>388</v>
      </c>
      <c r="D563" s="274">
        <v>1500</v>
      </c>
      <c r="E563" s="237">
        <v>1000</v>
      </c>
      <c r="F563" s="522">
        <v>6000</v>
      </c>
      <c r="G563" s="522">
        <v>3500</v>
      </c>
      <c r="H563" s="522">
        <v>3500</v>
      </c>
      <c r="I563" s="234"/>
    </row>
    <row r="564" spans="1:12" s="51" customFormat="1" ht="12.75" x14ac:dyDescent="0.2">
      <c r="A564" s="487">
        <v>920</v>
      </c>
      <c r="B564" s="356"/>
      <c r="C564" s="278" t="s">
        <v>732</v>
      </c>
      <c r="D564" s="274">
        <v>900</v>
      </c>
      <c r="E564" s="237">
        <v>500</v>
      </c>
      <c r="F564" s="522">
        <v>6000</v>
      </c>
      <c r="G564" s="522">
        <v>500</v>
      </c>
      <c r="H564" s="522">
        <v>500</v>
      </c>
      <c r="I564" s="234"/>
      <c r="J564" s="232"/>
    </row>
    <row r="565" spans="1:12" s="51" customFormat="1" ht="12.75" x14ac:dyDescent="0.2">
      <c r="A565" s="487">
        <v>920</v>
      </c>
      <c r="B565" s="356"/>
      <c r="C565" s="278" t="s">
        <v>389</v>
      </c>
      <c r="D565" s="274">
        <v>5000</v>
      </c>
      <c r="E565" s="237">
        <v>1000</v>
      </c>
      <c r="F565" s="522">
        <v>8000</v>
      </c>
      <c r="G565" s="522">
        <v>8000</v>
      </c>
      <c r="H565" s="522">
        <v>0</v>
      </c>
      <c r="I565" s="233"/>
      <c r="J565" s="232"/>
    </row>
    <row r="566" spans="1:12" s="51" customFormat="1" ht="12.75" x14ac:dyDescent="0.2">
      <c r="A566" s="487">
        <v>920</v>
      </c>
      <c r="B566" s="356"/>
      <c r="C566" s="278" t="s">
        <v>390</v>
      </c>
      <c r="D566" s="274">
        <v>5000</v>
      </c>
      <c r="E566" s="237">
        <v>10000</v>
      </c>
      <c r="F566" s="522">
        <v>10000</v>
      </c>
      <c r="G566" s="522">
        <v>0</v>
      </c>
      <c r="H566" s="522">
        <v>0</v>
      </c>
      <c r="I566" s="233"/>
      <c r="J566" s="232"/>
    </row>
    <row r="567" spans="1:12" s="51" customFormat="1" ht="12.75" x14ac:dyDescent="0.2">
      <c r="A567" s="487">
        <v>920</v>
      </c>
      <c r="B567" s="356"/>
      <c r="C567" s="278" t="s">
        <v>593</v>
      </c>
      <c r="D567" s="274">
        <v>0</v>
      </c>
      <c r="E567" s="237">
        <v>7000</v>
      </c>
      <c r="F567" s="522">
        <v>7000</v>
      </c>
      <c r="G567" s="522">
        <v>7000</v>
      </c>
      <c r="H567" s="522">
        <v>17000</v>
      </c>
      <c r="I567" s="233"/>
      <c r="J567" s="232"/>
    </row>
    <row r="568" spans="1:12" s="51" customFormat="1" ht="12.75" x14ac:dyDescent="0.2">
      <c r="A568" s="487">
        <v>920</v>
      </c>
      <c r="B568" s="356"/>
      <c r="C568" s="154" t="s">
        <v>733</v>
      </c>
      <c r="D568" s="382"/>
      <c r="E568" s="243"/>
      <c r="F568" s="377"/>
      <c r="G568" s="377"/>
      <c r="H568" s="377"/>
      <c r="I568" s="233"/>
      <c r="J568" s="232"/>
    </row>
    <row r="569" spans="1:12" s="51" customFormat="1" ht="12.75" x14ac:dyDescent="0.2">
      <c r="A569" s="487">
        <v>920</v>
      </c>
      <c r="B569" s="356" t="s">
        <v>189</v>
      </c>
      <c r="C569" s="381" t="s">
        <v>237</v>
      </c>
      <c r="D569" s="354">
        <v>0</v>
      </c>
      <c r="E569" s="354">
        <v>0</v>
      </c>
      <c r="F569" s="354">
        <v>0</v>
      </c>
      <c r="G569" s="354">
        <v>0</v>
      </c>
      <c r="H569" s="354">
        <v>0</v>
      </c>
      <c r="I569" s="233"/>
      <c r="J569" s="232"/>
    </row>
    <row r="570" spans="1:12" x14ac:dyDescent="0.2">
      <c r="A570" s="487">
        <v>920</v>
      </c>
      <c r="B570" s="356"/>
      <c r="C570" s="72" t="s">
        <v>238</v>
      </c>
      <c r="D570" s="353">
        <v>0</v>
      </c>
      <c r="E570" s="147">
        <v>0</v>
      </c>
      <c r="F570" s="73">
        <v>0</v>
      </c>
      <c r="G570" s="73">
        <v>0</v>
      </c>
      <c r="H570" s="73">
        <v>0</v>
      </c>
    </row>
    <row r="571" spans="1:12" x14ac:dyDescent="0.2">
      <c r="A571" s="487">
        <v>920</v>
      </c>
      <c r="B571" s="356"/>
      <c r="C571" s="72"/>
      <c r="D571" s="353"/>
      <c r="E571" s="243"/>
      <c r="F571" s="377"/>
      <c r="G571" s="377"/>
      <c r="H571" s="377"/>
    </row>
    <row r="572" spans="1:12" x14ac:dyDescent="0.2">
      <c r="A572" s="487">
        <v>920</v>
      </c>
      <c r="B572" s="488">
        <v>21</v>
      </c>
      <c r="C572" s="357" t="s">
        <v>363</v>
      </c>
      <c r="D572" s="354">
        <v>0</v>
      </c>
      <c r="E572" s="354">
        <v>0</v>
      </c>
      <c r="F572" s="354">
        <v>0</v>
      </c>
      <c r="G572" s="354">
        <v>0</v>
      </c>
      <c r="H572" s="354">
        <v>0</v>
      </c>
    </row>
    <row r="573" spans="1:12" x14ac:dyDescent="0.2">
      <c r="A573" s="487">
        <v>920</v>
      </c>
      <c r="B573" s="488"/>
      <c r="C573" s="72" t="s">
        <v>111</v>
      </c>
      <c r="D573" s="353">
        <v>0</v>
      </c>
      <c r="E573" s="141">
        <v>0</v>
      </c>
      <c r="F573" s="128">
        <v>0</v>
      </c>
      <c r="G573" s="128">
        <v>0</v>
      </c>
      <c r="H573" s="128">
        <v>0</v>
      </c>
      <c r="I573" s="639"/>
    </row>
    <row r="574" spans="1:12" s="51" customFormat="1" ht="12.75" x14ac:dyDescent="0.2">
      <c r="A574" s="487">
        <v>920</v>
      </c>
      <c r="B574" s="488"/>
      <c r="C574" s="361"/>
      <c r="D574" s="362"/>
      <c r="E574" s="363"/>
      <c r="F574" s="364"/>
      <c r="G574" s="364"/>
      <c r="H574" s="364"/>
      <c r="I574" s="588"/>
      <c r="J574" s="654"/>
      <c r="K574" s="588"/>
    </row>
    <row r="575" spans="1:12" s="51" customFormat="1" ht="12.75" x14ac:dyDescent="0.2">
      <c r="A575" s="345">
        <v>923</v>
      </c>
      <c r="B575" s="346" t="s">
        <v>15</v>
      </c>
      <c r="C575" s="347" t="s">
        <v>113</v>
      </c>
      <c r="D575" s="348">
        <v>333231.19</v>
      </c>
      <c r="E575" s="348">
        <v>258752.28</v>
      </c>
      <c r="F575" s="348">
        <v>295000</v>
      </c>
      <c r="G575" s="348">
        <v>295000</v>
      </c>
      <c r="H575" s="348">
        <v>295000</v>
      </c>
      <c r="I575" s="655"/>
      <c r="J575" s="643"/>
      <c r="K575" s="45"/>
      <c r="L575" s="45"/>
    </row>
    <row r="576" spans="1:12" s="51" customFormat="1" ht="12.75" x14ac:dyDescent="0.2">
      <c r="A576" s="487">
        <v>923</v>
      </c>
      <c r="B576" s="356" t="s">
        <v>13</v>
      </c>
      <c r="C576" s="402" t="s">
        <v>101</v>
      </c>
      <c r="D576" s="354">
        <v>0</v>
      </c>
      <c r="E576" s="354">
        <v>0</v>
      </c>
      <c r="F576" s="653" t="s">
        <v>15</v>
      </c>
      <c r="G576" s="653" t="s">
        <v>15</v>
      </c>
      <c r="H576" s="653" t="s">
        <v>15</v>
      </c>
      <c r="I576" s="635"/>
      <c r="J576" s="635"/>
      <c r="K576" s="636"/>
    </row>
    <row r="577" spans="1:14" x14ac:dyDescent="0.2">
      <c r="A577" s="487">
        <v>923</v>
      </c>
      <c r="B577" s="356"/>
      <c r="C577" s="411"/>
      <c r="D577" s="383"/>
      <c r="E577" s="384"/>
      <c r="F577" s="127"/>
      <c r="G577" s="127"/>
      <c r="H577" s="127"/>
      <c r="I577" s="234"/>
      <c r="J577" s="291"/>
    </row>
    <row r="578" spans="1:14" x14ac:dyDescent="0.2">
      <c r="A578" s="487">
        <v>923</v>
      </c>
      <c r="B578" s="356" t="s">
        <v>20</v>
      </c>
      <c r="C578" s="357" t="s">
        <v>103</v>
      </c>
      <c r="D578" s="350">
        <v>13960.75</v>
      </c>
      <c r="E578" s="350">
        <v>45558</v>
      </c>
      <c r="F578" s="653" t="s">
        <v>15</v>
      </c>
      <c r="G578" s="653" t="s">
        <v>15</v>
      </c>
      <c r="H578" s="653" t="s">
        <v>15</v>
      </c>
      <c r="I578" s="637"/>
      <c r="J578" s="637"/>
      <c r="K578" s="637"/>
    </row>
    <row r="579" spans="1:14" s="51" customFormat="1" ht="12.75" x14ac:dyDescent="0.2">
      <c r="A579" s="487">
        <v>923</v>
      </c>
      <c r="B579" s="356"/>
      <c r="C579" s="280" t="s">
        <v>395</v>
      </c>
      <c r="D579" s="274">
        <v>24</v>
      </c>
      <c r="E579" s="237">
        <v>33</v>
      </c>
      <c r="F579" s="368"/>
      <c r="G579" s="368"/>
      <c r="H579" s="368"/>
      <c r="I579" s="637"/>
      <c r="J579" s="637"/>
      <c r="K579" s="637"/>
      <c r="L579" s="39"/>
    </row>
    <row r="580" spans="1:14" x14ac:dyDescent="0.2">
      <c r="A580" s="487">
        <v>923</v>
      </c>
      <c r="B580" s="356"/>
      <c r="C580" s="280" t="s">
        <v>396</v>
      </c>
      <c r="D580" s="274">
        <v>12</v>
      </c>
      <c r="E580" s="237">
        <v>15</v>
      </c>
      <c r="F580" s="377"/>
      <c r="G580" s="377"/>
      <c r="H580" s="377"/>
      <c r="I580" s="622"/>
      <c r="N580" s="595"/>
    </row>
    <row r="581" spans="1:14" x14ac:dyDescent="0.2">
      <c r="A581" s="487">
        <v>923</v>
      </c>
      <c r="B581" s="356"/>
      <c r="C581" s="280" t="s">
        <v>397</v>
      </c>
      <c r="D581" s="274">
        <v>15</v>
      </c>
      <c r="E581" s="237">
        <v>66</v>
      </c>
      <c r="F581" s="377"/>
      <c r="G581" s="377"/>
      <c r="H581" s="377"/>
      <c r="I581" s="234"/>
    </row>
    <row r="582" spans="1:14" x14ac:dyDescent="0.2">
      <c r="A582" s="487">
        <v>923</v>
      </c>
      <c r="B582" s="356"/>
      <c r="C582" s="280" t="s">
        <v>398</v>
      </c>
      <c r="D582" s="274">
        <v>0</v>
      </c>
      <c r="E582" s="237">
        <v>1300</v>
      </c>
      <c r="F582" s="377"/>
      <c r="G582" s="377"/>
      <c r="H582" s="377"/>
      <c r="I582" s="234"/>
    </row>
    <row r="583" spans="1:14" x14ac:dyDescent="0.2">
      <c r="A583" s="487">
        <v>923</v>
      </c>
      <c r="B583" s="356"/>
      <c r="C583" s="280" t="s">
        <v>402</v>
      </c>
      <c r="D583" s="274">
        <v>6500</v>
      </c>
      <c r="E583" s="237">
        <v>6500</v>
      </c>
      <c r="F583" s="377"/>
      <c r="G583" s="377"/>
      <c r="H583" s="377"/>
      <c r="I583" s="234"/>
    </row>
    <row r="584" spans="1:14" x14ac:dyDescent="0.2">
      <c r="A584" s="487">
        <v>923</v>
      </c>
      <c r="B584" s="356"/>
      <c r="C584" s="280" t="s">
        <v>403</v>
      </c>
      <c r="D584" s="274">
        <v>7</v>
      </c>
      <c r="E584" s="237">
        <v>70</v>
      </c>
      <c r="F584" s="377"/>
      <c r="G584" s="377"/>
      <c r="H584" s="377"/>
      <c r="I584" s="234"/>
    </row>
    <row r="585" spans="1:14" x14ac:dyDescent="0.2">
      <c r="A585" s="487">
        <v>923</v>
      </c>
      <c r="B585" s="356"/>
      <c r="C585" s="280" t="s">
        <v>404</v>
      </c>
      <c r="D585" s="274">
        <v>281.25</v>
      </c>
      <c r="E585" s="237">
        <v>1500</v>
      </c>
      <c r="F585" s="377"/>
      <c r="G585" s="377"/>
      <c r="H585" s="377"/>
      <c r="I585" s="234"/>
    </row>
    <row r="586" spans="1:14" x14ac:dyDescent="0.2">
      <c r="A586" s="487">
        <v>923</v>
      </c>
      <c r="B586" s="356"/>
      <c r="C586" s="280" t="s">
        <v>582</v>
      </c>
      <c r="D586" s="274">
        <v>600</v>
      </c>
      <c r="E586" s="237">
        <v>900</v>
      </c>
      <c r="F586" s="377"/>
      <c r="G586" s="377"/>
      <c r="H586" s="377"/>
      <c r="I586" s="234"/>
    </row>
    <row r="587" spans="1:14" x14ac:dyDescent="0.2">
      <c r="A587" s="487">
        <v>923</v>
      </c>
      <c r="B587" s="356"/>
      <c r="C587" s="280" t="s">
        <v>399</v>
      </c>
      <c r="D587" s="274">
        <v>600</v>
      </c>
      <c r="E587" s="237">
        <v>900</v>
      </c>
      <c r="F587" s="377"/>
      <c r="G587" s="377"/>
      <c r="H587" s="377"/>
      <c r="I587" s="234"/>
    </row>
    <row r="588" spans="1:14" x14ac:dyDescent="0.2">
      <c r="A588" s="487">
        <v>923</v>
      </c>
      <c r="B588" s="356"/>
      <c r="C588" s="280" t="s">
        <v>400</v>
      </c>
      <c r="D588" s="274">
        <v>0</v>
      </c>
      <c r="E588" s="237">
        <v>300</v>
      </c>
      <c r="F588" s="377"/>
      <c r="G588" s="377"/>
      <c r="H588" s="377"/>
      <c r="I588" s="234"/>
    </row>
    <row r="589" spans="1:14" x14ac:dyDescent="0.2">
      <c r="A589" s="487">
        <v>923</v>
      </c>
      <c r="B589" s="356"/>
      <c r="C589" s="280" t="s">
        <v>401</v>
      </c>
      <c r="D589" s="274">
        <v>500</v>
      </c>
      <c r="E589" s="237">
        <v>20950</v>
      </c>
      <c r="F589" s="377"/>
      <c r="G589" s="377"/>
      <c r="H589" s="377"/>
      <c r="I589" s="234"/>
    </row>
    <row r="590" spans="1:14" ht="22.5" x14ac:dyDescent="0.2">
      <c r="A590" s="487">
        <v>923</v>
      </c>
      <c r="B590" s="356"/>
      <c r="C590" s="280" t="s">
        <v>405</v>
      </c>
      <c r="D590" s="274">
        <v>205</v>
      </c>
      <c r="E590" s="237">
        <v>205</v>
      </c>
      <c r="F590" s="377"/>
      <c r="G590" s="377"/>
      <c r="H590" s="377"/>
      <c r="I590" s="234"/>
    </row>
    <row r="591" spans="1:14" x14ac:dyDescent="0.2">
      <c r="A591" s="487">
        <v>923</v>
      </c>
      <c r="B591" s="356"/>
      <c r="C591" s="280" t="s">
        <v>406</v>
      </c>
      <c r="D591" s="274">
        <v>319</v>
      </c>
      <c r="E591" s="237">
        <v>319</v>
      </c>
      <c r="F591" s="377"/>
      <c r="G591" s="377"/>
      <c r="H591" s="377"/>
      <c r="I591" s="234"/>
    </row>
    <row r="592" spans="1:14" x14ac:dyDescent="0.2">
      <c r="A592" s="487">
        <v>923</v>
      </c>
      <c r="B592" s="356"/>
      <c r="C592" s="280" t="s">
        <v>583</v>
      </c>
      <c r="D592" s="274">
        <v>0</v>
      </c>
      <c r="E592" s="237">
        <v>2000</v>
      </c>
      <c r="F592" s="377"/>
      <c r="G592" s="377"/>
      <c r="H592" s="377"/>
      <c r="I592" s="234"/>
    </row>
    <row r="593" spans="1:10" x14ac:dyDescent="0.2">
      <c r="A593" s="487">
        <v>923</v>
      </c>
      <c r="B593" s="356"/>
      <c r="C593" s="280" t="s">
        <v>584</v>
      </c>
      <c r="D593" s="274">
        <v>0</v>
      </c>
      <c r="E593" s="237">
        <v>300</v>
      </c>
      <c r="F593" s="377"/>
      <c r="G593" s="377"/>
      <c r="H593" s="377"/>
      <c r="I593" s="234"/>
    </row>
    <row r="594" spans="1:10" x14ac:dyDescent="0.2">
      <c r="A594" s="487">
        <v>923</v>
      </c>
      <c r="B594" s="356"/>
      <c r="C594" s="280" t="s">
        <v>585</v>
      </c>
      <c r="D594" s="274">
        <v>0</v>
      </c>
      <c r="E594" s="237">
        <v>5000</v>
      </c>
      <c r="F594" s="377"/>
      <c r="G594" s="377"/>
      <c r="H594" s="377"/>
      <c r="I594" s="234"/>
    </row>
    <row r="595" spans="1:10" x14ac:dyDescent="0.2">
      <c r="A595" s="487">
        <v>923</v>
      </c>
      <c r="B595" s="356"/>
      <c r="C595" s="280" t="s">
        <v>586</v>
      </c>
      <c r="D595" s="274">
        <v>0</v>
      </c>
      <c r="E595" s="237">
        <v>2700</v>
      </c>
      <c r="F595" s="377"/>
      <c r="G595" s="377"/>
      <c r="H595" s="377"/>
      <c r="I595" s="234"/>
    </row>
    <row r="596" spans="1:10" x14ac:dyDescent="0.2">
      <c r="A596" s="487">
        <v>923</v>
      </c>
      <c r="B596" s="356"/>
      <c r="C596" s="280" t="s">
        <v>426</v>
      </c>
      <c r="D596" s="274">
        <v>0</v>
      </c>
      <c r="E596" s="237">
        <v>500</v>
      </c>
      <c r="F596" s="522"/>
      <c r="G596" s="522"/>
      <c r="H596" s="522"/>
      <c r="I596" s="234"/>
    </row>
    <row r="597" spans="1:10" x14ac:dyDescent="0.2">
      <c r="A597" s="487">
        <v>923</v>
      </c>
      <c r="B597" s="356"/>
      <c r="C597" s="280" t="s">
        <v>589</v>
      </c>
      <c r="D597" s="274">
        <v>0</v>
      </c>
      <c r="E597" s="237">
        <v>2000</v>
      </c>
      <c r="F597" s="522"/>
      <c r="G597" s="522"/>
      <c r="H597" s="522"/>
      <c r="I597" s="234"/>
    </row>
    <row r="598" spans="1:10" ht="12.75" x14ac:dyDescent="0.2">
      <c r="A598" s="487">
        <v>923</v>
      </c>
      <c r="B598" s="356"/>
      <c r="C598" s="280" t="s">
        <v>555</v>
      </c>
      <c r="D598" s="274">
        <v>4897.5</v>
      </c>
      <c r="E598" s="237"/>
      <c r="F598" s="522"/>
      <c r="G598" s="522"/>
      <c r="H598" s="522"/>
      <c r="I598" s="234"/>
      <c r="J598" s="51"/>
    </row>
    <row r="599" spans="1:10" ht="12.75" customHeight="1" x14ac:dyDescent="0.2">
      <c r="A599" s="487">
        <v>923</v>
      </c>
      <c r="B599" s="356"/>
      <c r="C599" s="236"/>
      <c r="D599" s="385"/>
      <c r="E599" s="276"/>
      <c r="F599" s="368"/>
      <c r="G599" s="368"/>
      <c r="H599" s="368"/>
      <c r="I599" s="234"/>
      <c r="J599" s="51"/>
    </row>
    <row r="600" spans="1:10" x14ac:dyDescent="0.2">
      <c r="A600" s="487">
        <v>923</v>
      </c>
      <c r="B600" s="356" t="s">
        <v>22</v>
      </c>
      <c r="C600" s="402" t="s">
        <v>104</v>
      </c>
      <c r="D600" s="354">
        <v>15000</v>
      </c>
      <c r="E600" s="354">
        <v>2705</v>
      </c>
      <c r="F600" s="653" t="s">
        <v>15</v>
      </c>
      <c r="G600" s="653" t="s">
        <v>15</v>
      </c>
      <c r="H600" s="653" t="s">
        <v>15</v>
      </c>
    </row>
    <row r="601" spans="1:10" ht="12.75" customHeight="1" x14ac:dyDescent="0.2">
      <c r="A601" s="487">
        <v>923</v>
      </c>
      <c r="B601" s="356"/>
      <c r="C601" s="320" t="s">
        <v>239</v>
      </c>
      <c r="D601" s="386">
        <v>15000</v>
      </c>
      <c r="E601" s="243">
        <v>2705</v>
      </c>
      <c r="F601" s="73"/>
      <c r="G601" s="73"/>
      <c r="H601" s="73"/>
      <c r="I601" s="234"/>
    </row>
    <row r="602" spans="1:10" ht="12.75" customHeight="1" x14ac:dyDescent="0.2">
      <c r="A602" s="487">
        <v>923</v>
      </c>
      <c r="B602" s="356"/>
      <c r="C602" s="320"/>
      <c r="D602" s="386"/>
      <c r="E602" s="243"/>
      <c r="F602" s="73"/>
      <c r="G602" s="73"/>
      <c r="H602" s="73"/>
      <c r="I602" s="234"/>
    </row>
    <row r="603" spans="1:10" s="58" customFormat="1" ht="15" x14ac:dyDescent="0.2">
      <c r="A603" s="487">
        <v>923</v>
      </c>
      <c r="B603" s="356" t="s">
        <v>26</v>
      </c>
      <c r="C603" s="402" t="s">
        <v>105</v>
      </c>
      <c r="D603" s="354">
        <v>1495</v>
      </c>
      <c r="E603" s="354">
        <v>1977</v>
      </c>
      <c r="F603" s="653" t="s">
        <v>15</v>
      </c>
      <c r="G603" s="653" t="s">
        <v>15</v>
      </c>
      <c r="H603" s="653" t="s">
        <v>15</v>
      </c>
      <c r="I603" s="233"/>
      <c r="J603" s="232"/>
    </row>
    <row r="604" spans="1:10" ht="22.5" x14ac:dyDescent="0.2">
      <c r="A604" s="487">
        <v>923</v>
      </c>
      <c r="B604" s="356"/>
      <c r="C604" s="280" t="s">
        <v>507</v>
      </c>
      <c r="D604" s="274">
        <v>195</v>
      </c>
      <c r="E604" s="243">
        <v>225</v>
      </c>
      <c r="F604" s="377"/>
      <c r="G604" s="73"/>
      <c r="H604" s="73"/>
      <c r="J604" s="58"/>
    </row>
    <row r="605" spans="1:10" ht="22.5" x14ac:dyDescent="0.2">
      <c r="A605" s="487">
        <v>923</v>
      </c>
      <c r="B605" s="356"/>
      <c r="C605" s="280" t="s">
        <v>506</v>
      </c>
      <c r="D605" s="274">
        <v>1300</v>
      </c>
      <c r="E605" s="243">
        <v>1252</v>
      </c>
      <c r="F605" s="73"/>
      <c r="G605" s="73"/>
      <c r="H605" s="73"/>
    </row>
    <row r="606" spans="1:10" ht="22.5" x14ac:dyDescent="0.2">
      <c r="A606" s="487">
        <v>923</v>
      </c>
      <c r="B606" s="356"/>
      <c r="C606" s="280" t="s">
        <v>725</v>
      </c>
      <c r="D606" s="274"/>
      <c r="E606" s="243">
        <v>500</v>
      </c>
      <c r="F606" s="377"/>
      <c r="G606" s="73"/>
      <c r="H606" s="73"/>
    </row>
    <row r="607" spans="1:10" x14ac:dyDescent="0.2">
      <c r="A607" s="487">
        <v>923</v>
      </c>
      <c r="B607" s="356"/>
      <c r="C607" s="238"/>
      <c r="D607" s="386"/>
      <c r="E607" s="243"/>
      <c r="F607" s="73"/>
      <c r="G607" s="73"/>
      <c r="H607" s="73"/>
    </row>
    <row r="608" spans="1:10" x14ac:dyDescent="0.2">
      <c r="A608" s="487">
        <v>923</v>
      </c>
      <c r="B608" s="356" t="s">
        <v>30</v>
      </c>
      <c r="C608" s="396" t="s">
        <v>112</v>
      </c>
      <c r="D608" s="376">
        <v>0</v>
      </c>
      <c r="E608" s="376">
        <v>9207</v>
      </c>
      <c r="F608" s="653" t="s">
        <v>15</v>
      </c>
      <c r="G608" s="653" t="s">
        <v>15</v>
      </c>
      <c r="H608" s="653" t="s">
        <v>15</v>
      </c>
      <c r="I608" s="234"/>
    </row>
    <row r="609" spans="1:9" ht="22.5" x14ac:dyDescent="0.2">
      <c r="A609" s="487">
        <v>923</v>
      </c>
      <c r="B609" s="356"/>
      <c r="C609" s="156" t="s">
        <v>726</v>
      </c>
      <c r="D609" s="386">
        <v>0</v>
      </c>
      <c r="E609" s="237">
        <v>2700</v>
      </c>
      <c r="F609" s="377"/>
      <c r="G609" s="377"/>
      <c r="H609" s="377"/>
      <c r="I609" s="234"/>
    </row>
    <row r="610" spans="1:9" ht="22.5" x14ac:dyDescent="0.2">
      <c r="A610" s="487">
        <v>923</v>
      </c>
      <c r="B610" s="356"/>
      <c r="C610" s="156" t="s">
        <v>727</v>
      </c>
      <c r="D610" s="386">
        <v>0</v>
      </c>
      <c r="E610" s="237">
        <v>6507</v>
      </c>
      <c r="F610" s="377"/>
      <c r="G610" s="377"/>
      <c r="H610" s="377"/>
    </row>
    <row r="611" spans="1:9" x14ac:dyDescent="0.2">
      <c r="A611" s="487">
        <v>923</v>
      </c>
      <c r="B611" s="356" t="s">
        <v>33</v>
      </c>
      <c r="C611" s="357" t="s">
        <v>364</v>
      </c>
      <c r="D611" s="376">
        <v>171080</v>
      </c>
      <c r="E611" s="376">
        <v>88496.5</v>
      </c>
      <c r="F611" s="653" t="s">
        <v>15</v>
      </c>
      <c r="G611" s="653" t="s">
        <v>15</v>
      </c>
      <c r="H611" s="653" t="s">
        <v>15</v>
      </c>
      <c r="I611" s="652"/>
    </row>
    <row r="612" spans="1:9" x14ac:dyDescent="0.2">
      <c r="A612" s="487">
        <v>923</v>
      </c>
      <c r="B612" s="356"/>
      <c r="C612" s="280" t="s">
        <v>408</v>
      </c>
      <c r="D612" s="274">
        <v>5000</v>
      </c>
      <c r="E612" s="237">
        <v>13963</v>
      </c>
      <c r="F612" s="377"/>
      <c r="G612" s="377"/>
      <c r="H612" s="377"/>
      <c r="I612" s="234"/>
    </row>
    <row r="613" spans="1:9" x14ac:dyDescent="0.2">
      <c r="A613" s="487">
        <v>923</v>
      </c>
      <c r="B613" s="356"/>
      <c r="C613" s="280" t="s">
        <v>407</v>
      </c>
      <c r="D613" s="274">
        <v>400</v>
      </c>
      <c r="E613" s="237">
        <v>1275</v>
      </c>
      <c r="F613" s="377"/>
      <c r="G613" s="377"/>
      <c r="H613" s="377"/>
    </row>
    <row r="614" spans="1:9" x14ac:dyDescent="0.2">
      <c r="A614" s="487">
        <v>923</v>
      </c>
      <c r="B614" s="356"/>
      <c r="C614" s="280" t="s">
        <v>409</v>
      </c>
      <c r="D614" s="274">
        <v>600</v>
      </c>
      <c r="E614" s="237">
        <v>6200</v>
      </c>
      <c r="F614" s="128"/>
      <c r="G614" s="128"/>
      <c r="H614" s="128"/>
      <c r="I614" s="234"/>
    </row>
    <row r="615" spans="1:9" x14ac:dyDescent="0.2">
      <c r="A615" s="487">
        <v>923</v>
      </c>
      <c r="B615" s="356"/>
      <c r="C615" s="280" t="s">
        <v>641</v>
      </c>
      <c r="D615" s="274">
        <v>80</v>
      </c>
      <c r="E615" s="237">
        <v>200</v>
      </c>
      <c r="F615" s="128"/>
      <c r="G615" s="128"/>
      <c r="H615" s="128"/>
      <c r="I615" s="234"/>
    </row>
    <row r="616" spans="1:9" ht="22.5" x14ac:dyDescent="0.2">
      <c r="A616" s="487">
        <v>923</v>
      </c>
      <c r="B616" s="356"/>
      <c r="C616" s="280" t="s">
        <v>642</v>
      </c>
      <c r="D616" s="274">
        <v>2000</v>
      </c>
      <c r="E616" s="237">
        <v>12000</v>
      </c>
      <c r="F616" s="128"/>
      <c r="G616" s="128"/>
      <c r="H616" s="128"/>
      <c r="I616" s="234"/>
    </row>
    <row r="617" spans="1:9" x14ac:dyDescent="0.2">
      <c r="A617" s="487">
        <v>923</v>
      </c>
      <c r="B617" s="356"/>
      <c r="C617" s="280" t="s">
        <v>728</v>
      </c>
      <c r="D617" s="274">
        <v>5000</v>
      </c>
      <c r="E617" s="237">
        <v>36000</v>
      </c>
      <c r="F617" s="128"/>
      <c r="G617" s="128"/>
      <c r="H617" s="128"/>
      <c r="I617" s="234"/>
    </row>
    <row r="618" spans="1:9" x14ac:dyDescent="0.2">
      <c r="A618" s="487">
        <v>923</v>
      </c>
      <c r="B618" s="356"/>
      <c r="C618" s="280" t="s">
        <v>587</v>
      </c>
      <c r="D618" s="274">
        <v>0</v>
      </c>
      <c r="E618" s="237">
        <v>2190</v>
      </c>
      <c r="F618" s="128"/>
      <c r="G618" s="128"/>
      <c r="H618" s="128"/>
      <c r="I618" s="234"/>
    </row>
    <row r="619" spans="1:9" x14ac:dyDescent="0.2">
      <c r="A619" s="487">
        <v>923</v>
      </c>
      <c r="B619" s="356"/>
      <c r="C619" s="280" t="s">
        <v>643</v>
      </c>
      <c r="D619" s="274">
        <v>0</v>
      </c>
      <c r="E619" s="237">
        <v>2400</v>
      </c>
      <c r="F619" s="128"/>
      <c r="G619" s="128"/>
      <c r="H619" s="128"/>
      <c r="I619" s="234"/>
    </row>
    <row r="620" spans="1:9" ht="22.5" x14ac:dyDescent="0.2">
      <c r="A620" s="487">
        <v>923</v>
      </c>
      <c r="B620" s="356"/>
      <c r="C620" s="280" t="s">
        <v>644</v>
      </c>
      <c r="D620" s="274">
        <v>0</v>
      </c>
      <c r="E620" s="237">
        <v>2170</v>
      </c>
      <c r="F620" s="128"/>
      <c r="G620" s="128"/>
      <c r="H620" s="128"/>
      <c r="I620" s="234"/>
    </row>
    <row r="621" spans="1:9" ht="22.5" x14ac:dyDescent="0.2">
      <c r="A621" s="487">
        <v>923</v>
      </c>
      <c r="B621" s="356"/>
      <c r="C621" s="280" t="s">
        <v>645</v>
      </c>
      <c r="D621" s="274">
        <v>0</v>
      </c>
      <c r="E621" s="237">
        <v>5620</v>
      </c>
      <c r="F621" s="368"/>
      <c r="G621" s="128"/>
      <c r="H621" s="128"/>
      <c r="I621" s="234"/>
    </row>
    <row r="622" spans="1:9" x14ac:dyDescent="0.2">
      <c r="A622" s="487">
        <v>923</v>
      </c>
      <c r="B622" s="356"/>
      <c r="C622" s="280" t="s">
        <v>646</v>
      </c>
      <c r="D622" s="274">
        <v>0</v>
      </c>
      <c r="E622" s="237">
        <v>2078.5</v>
      </c>
      <c r="F622" s="368"/>
      <c r="G622" s="128"/>
      <c r="H622" s="128"/>
      <c r="I622" s="234"/>
    </row>
    <row r="623" spans="1:9" x14ac:dyDescent="0.2">
      <c r="A623" s="487">
        <v>923</v>
      </c>
      <c r="B623" s="356"/>
      <c r="C623" s="280" t="s">
        <v>647</v>
      </c>
      <c r="D623" s="274">
        <v>0</v>
      </c>
      <c r="E623" s="237">
        <v>4400</v>
      </c>
      <c r="F623" s="368"/>
      <c r="G623" s="128"/>
      <c r="H623" s="128"/>
      <c r="I623" s="234"/>
    </row>
    <row r="624" spans="1:9" ht="13.5" customHeight="1" x14ac:dyDescent="0.2">
      <c r="A624" s="487">
        <v>923</v>
      </c>
      <c r="B624" s="356"/>
      <c r="C624" s="280" t="s">
        <v>555</v>
      </c>
      <c r="D624" s="274">
        <v>158000</v>
      </c>
      <c r="E624" s="237"/>
      <c r="F624" s="368"/>
      <c r="G624" s="128"/>
      <c r="H624" s="128"/>
      <c r="I624" s="234"/>
    </row>
    <row r="625" spans="1:11" x14ac:dyDescent="0.2">
      <c r="A625" s="487">
        <v>923</v>
      </c>
      <c r="B625" s="412" t="s">
        <v>34</v>
      </c>
      <c r="C625" s="396" t="s">
        <v>114</v>
      </c>
      <c r="D625" s="376">
        <v>3608.19</v>
      </c>
      <c r="E625" s="376">
        <v>0</v>
      </c>
      <c r="F625" s="653" t="s">
        <v>15</v>
      </c>
      <c r="G625" s="653" t="s">
        <v>15</v>
      </c>
      <c r="H625" s="653" t="s">
        <v>15</v>
      </c>
      <c r="I625" s="234"/>
    </row>
    <row r="626" spans="1:11" x14ac:dyDescent="0.2">
      <c r="A626" s="487">
        <v>923</v>
      </c>
      <c r="B626" s="356"/>
      <c r="C626" s="534" t="s">
        <v>465</v>
      </c>
      <c r="D626" s="589">
        <v>2617.29</v>
      </c>
      <c r="E626" s="533"/>
      <c r="F626" s="592"/>
      <c r="G626" s="592"/>
      <c r="H626" s="592"/>
      <c r="I626" s="234"/>
    </row>
    <row r="627" spans="1:11" x14ac:dyDescent="0.2">
      <c r="A627" s="487">
        <v>923</v>
      </c>
      <c r="B627" s="356"/>
      <c r="C627" s="544" t="s">
        <v>461</v>
      </c>
      <c r="D627" s="590"/>
      <c r="E627" s="528"/>
      <c r="F627" s="592"/>
      <c r="G627" s="592"/>
      <c r="H627" s="592"/>
    </row>
    <row r="628" spans="1:11" x14ac:dyDescent="0.2">
      <c r="A628" s="487">
        <v>923</v>
      </c>
      <c r="B628" s="356"/>
      <c r="C628" s="529" t="s">
        <v>462</v>
      </c>
      <c r="D628" s="590">
        <v>450</v>
      </c>
      <c r="E628" s="532"/>
      <c r="F628" s="592"/>
      <c r="G628" s="592"/>
      <c r="H628" s="592"/>
      <c r="I628" s="234"/>
    </row>
    <row r="629" spans="1:11" x14ac:dyDescent="0.2">
      <c r="A629" s="487">
        <v>923</v>
      </c>
      <c r="B629" s="356"/>
      <c r="C629" s="529" t="s">
        <v>464</v>
      </c>
      <c r="D629" s="590">
        <v>290.89999999999998</v>
      </c>
      <c r="E629" s="532"/>
      <c r="F629" s="592"/>
      <c r="G629" s="592"/>
      <c r="H629" s="592"/>
    </row>
    <row r="630" spans="1:11" x14ac:dyDescent="0.2">
      <c r="A630" s="487">
        <v>923</v>
      </c>
      <c r="B630" s="356"/>
      <c r="C630" s="531" t="s">
        <v>463</v>
      </c>
      <c r="D630" s="590">
        <v>250</v>
      </c>
      <c r="E630" s="532"/>
      <c r="F630" s="592"/>
      <c r="G630" s="592"/>
      <c r="H630" s="592"/>
    </row>
    <row r="631" spans="1:11" x14ac:dyDescent="0.2">
      <c r="A631" s="487">
        <v>923</v>
      </c>
      <c r="B631" s="356"/>
      <c r="C631" s="239"/>
      <c r="D631" s="386"/>
      <c r="E631" s="243"/>
      <c r="F631" s="592"/>
      <c r="G631" s="592"/>
      <c r="H631" s="592"/>
      <c r="I631" s="234"/>
    </row>
    <row r="632" spans="1:11" x14ac:dyDescent="0.2">
      <c r="A632" s="487">
        <v>923</v>
      </c>
      <c r="B632" s="356" t="s">
        <v>37</v>
      </c>
      <c r="C632" s="396" t="s">
        <v>115</v>
      </c>
      <c r="D632" s="376">
        <v>0</v>
      </c>
      <c r="E632" s="376">
        <v>0</v>
      </c>
      <c r="F632" s="653" t="s">
        <v>15</v>
      </c>
      <c r="G632" s="653" t="s">
        <v>15</v>
      </c>
      <c r="H632" s="653" t="s">
        <v>15</v>
      </c>
      <c r="I632" s="234"/>
    </row>
    <row r="633" spans="1:11" x14ac:dyDescent="0.2">
      <c r="A633" s="487">
        <v>923</v>
      </c>
      <c r="B633" s="356"/>
      <c r="C633" s="238"/>
      <c r="D633" s="386"/>
      <c r="E633" s="243"/>
      <c r="F633" s="593"/>
      <c r="G633" s="593"/>
      <c r="H633" s="593"/>
      <c r="I633" s="234"/>
    </row>
    <row r="634" spans="1:11" x14ac:dyDescent="0.2">
      <c r="A634" s="487">
        <v>923</v>
      </c>
      <c r="B634" s="356" t="s">
        <v>41</v>
      </c>
      <c r="C634" s="396" t="s">
        <v>116</v>
      </c>
      <c r="D634" s="376">
        <v>0</v>
      </c>
      <c r="E634" s="376">
        <v>0</v>
      </c>
      <c r="F634" s="653" t="s">
        <v>15</v>
      </c>
      <c r="G634" s="653" t="s">
        <v>15</v>
      </c>
      <c r="H634" s="653" t="s">
        <v>15</v>
      </c>
      <c r="I634" s="234"/>
    </row>
    <row r="635" spans="1:11" x14ac:dyDescent="0.2">
      <c r="A635" s="487">
        <v>923</v>
      </c>
      <c r="B635" s="356"/>
      <c r="C635" s="238"/>
      <c r="D635" s="386"/>
      <c r="E635" s="243"/>
      <c r="F635" s="594"/>
      <c r="G635" s="594"/>
      <c r="H635" s="594"/>
      <c r="I635" s="234"/>
    </row>
    <row r="636" spans="1:11" x14ac:dyDescent="0.2">
      <c r="A636" s="487">
        <v>923</v>
      </c>
      <c r="B636" s="356" t="s">
        <v>50</v>
      </c>
      <c r="C636" s="402" t="s">
        <v>200</v>
      </c>
      <c r="D636" s="376">
        <v>0</v>
      </c>
      <c r="E636" s="376">
        <v>0</v>
      </c>
      <c r="F636" s="653" t="s">
        <v>15</v>
      </c>
      <c r="G636" s="653" t="s">
        <v>15</v>
      </c>
      <c r="H636" s="653" t="s">
        <v>15</v>
      </c>
    </row>
    <row r="637" spans="1:11" x14ac:dyDescent="0.2">
      <c r="A637" s="487">
        <v>923</v>
      </c>
      <c r="B637" s="356"/>
      <c r="C637" s="126"/>
      <c r="D637" s="388"/>
      <c r="E637" s="147"/>
      <c r="F637" s="592"/>
      <c r="G637" s="592"/>
      <c r="H637" s="592"/>
      <c r="I637" s="234"/>
    </row>
    <row r="638" spans="1:11" x14ac:dyDescent="0.2">
      <c r="A638" s="487">
        <v>923</v>
      </c>
      <c r="B638" s="356" t="s">
        <v>56</v>
      </c>
      <c r="C638" s="402" t="s">
        <v>202</v>
      </c>
      <c r="D638" s="376">
        <v>128087.25</v>
      </c>
      <c r="E638" s="376">
        <v>110408.78</v>
      </c>
      <c r="F638" s="653" t="s">
        <v>15</v>
      </c>
      <c r="G638" s="653" t="s">
        <v>15</v>
      </c>
      <c r="H638" s="653" t="s">
        <v>15</v>
      </c>
    </row>
    <row r="639" spans="1:11" ht="22.5" x14ac:dyDescent="0.2">
      <c r="A639" s="487">
        <v>923</v>
      </c>
      <c r="B639" s="356"/>
      <c r="C639" s="280" t="s">
        <v>410</v>
      </c>
      <c r="D639" s="274">
        <v>87</v>
      </c>
      <c r="E639" s="237">
        <v>2400</v>
      </c>
      <c r="F639" s="522"/>
      <c r="G639" s="522"/>
      <c r="H639" s="522"/>
      <c r="I639" s="622"/>
      <c r="K639" s="176"/>
    </row>
    <row r="640" spans="1:11" ht="22.5" x14ac:dyDescent="0.2">
      <c r="A640" s="487">
        <v>923</v>
      </c>
      <c r="B640" s="356"/>
      <c r="C640" s="280" t="s">
        <v>411</v>
      </c>
      <c r="D640" s="274">
        <v>99.75</v>
      </c>
      <c r="E640" s="237">
        <v>2080</v>
      </c>
      <c r="F640" s="522"/>
      <c r="G640" s="522"/>
      <c r="H640" s="522"/>
      <c r="I640" s="234"/>
    </row>
    <row r="641" spans="1:9" ht="12.75" customHeight="1" x14ac:dyDescent="0.2">
      <c r="A641" s="487">
        <v>923</v>
      </c>
      <c r="B641" s="356"/>
      <c r="C641" s="280" t="s">
        <v>412</v>
      </c>
      <c r="D641" s="274">
        <v>0</v>
      </c>
      <c r="E641" s="237">
        <v>2800</v>
      </c>
      <c r="F641" s="515"/>
      <c r="G641" s="515"/>
      <c r="H641" s="515"/>
      <c r="I641" s="234"/>
    </row>
    <row r="642" spans="1:9" ht="22.5" x14ac:dyDescent="0.2">
      <c r="A642" s="487">
        <v>923</v>
      </c>
      <c r="B642" s="356"/>
      <c r="C642" s="280" t="s">
        <v>413</v>
      </c>
      <c r="D642" s="274">
        <v>800</v>
      </c>
      <c r="E642" s="237">
        <v>2400</v>
      </c>
      <c r="F642" s="522"/>
      <c r="G642" s="522"/>
      <c r="H642" s="522"/>
      <c r="I642" s="234"/>
    </row>
    <row r="643" spans="1:9" x14ac:dyDescent="0.2">
      <c r="A643" s="487">
        <v>923</v>
      </c>
      <c r="B643" s="356"/>
      <c r="C643" s="280" t="s">
        <v>414</v>
      </c>
      <c r="D643" s="274">
        <v>800</v>
      </c>
      <c r="E643" s="237">
        <v>100</v>
      </c>
      <c r="F643" s="522"/>
      <c r="G643" s="522"/>
      <c r="H643" s="522"/>
      <c r="I643" s="234"/>
    </row>
    <row r="644" spans="1:9" ht="12.75" customHeight="1" x14ac:dyDescent="0.2">
      <c r="A644" s="487">
        <v>923</v>
      </c>
      <c r="B644" s="356"/>
      <c r="C644" s="280" t="s">
        <v>415</v>
      </c>
      <c r="D644" s="274">
        <v>1325</v>
      </c>
      <c r="E644" s="237">
        <v>2000</v>
      </c>
      <c r="F644" s="522"/>
      <c r="G644" s="522"/>
      <c r="H644" s="522"/>
      <c r="I644" s="234"/>
    </row>
    <row r="645" spans="1:9" ht="12.75" customHeight="1" x14ac:dyDescent="0.2">
      <c r="A645" s="487">
        <v>923</v>
      </c>
      <c r="B645" s="356"/>
      <c r="C645" s="280" t="s">
        <v>416</v>
      </c>
      <c r="D645" s="274">
        <v>500</v>
      </c>
      <c r="E645" s="237">
        <v>2000</v>
      </c>
      <c r="F645" s="522"/>
      <c r="G645" s="522"/>
      <c r="H645" s="522"/>
      <c r="I645" s="234"/>
    </row>
    <row r="646" spans="1:9" ht="22.5" x14ac:dyDescent="0.2">
      <c r="A646" s="487">
        <v>923</v>
      </c>
      <c r="B646" s="356"/>
      <c r="C646" s="280" t="s">
        <v>421</v>
      </c>
      <c r="D646" s="274">
        <v>0</v>
      </c>
      <c r="E646" s="237">
        <v>4468.78</v>
      </c>
      <c r="F646" s="522"/>
      <c r="G646" s="522"/>
      <c r="H646" s="522"/>
    </row>
    <row r="647" spans="1:9" ht="22.5" x14ac:dyDescent="0.2">
      <c r="A647" s="487">
        <v>923</v>
      </c>
      <c r="B647" s="356"/>
      <c r="C647" s="280" t="s">
        <v>417</v>
      </c>
      <c r="D647" s="274">
        <v>960</v>
      </c>
      <c r="E647" s="237">
        <v>960</v>
      </c>
      <c r="F647" s="515"/>
      <c r="G647" s="515"/>
      <c r="H647" s="515"/>
    </row>
    <row r="648" spans="1:9" x14ac:dyDescent="0.2">
      <c r="A648" s="487">
        <v>923</v>
      </c>
      <c r="B648" s="356"/>
      <c r="C648" s="280" t="s">
        <v>418</v>
      </c>
      <c r="D648" s="274">
        <v>800</v>
      </c>
      <c r="E648" s="237">
        <v>100</v>
      </c>
      <c r="F648" s="522"/>
      <c r="G648" s="522"/>
      <c r="H648" s="522"/>
    </row>
    <row r="649" spans="1:9" x14ac:dyDescent="0.2">
      <c r="A649" s="487">
        <v>923</v>
      </c>
      <c r="B649" s="356"/>
      <c r="C649" s="280" t="s">
        <v>422</v>
      </c>
      <c r="D649" s="274">
        <v>438</v>
      </c>
      <c r="E649" s="237">
        <v>7000</v>
      </c>
      <c r="F649" s="515"/>
      <c r="G649" s="515"/>
      <c r="H649" s="515"/>
    </row>
    <row r="650" spans="1:9" ht="22.5" x14ac:dyDescent="0.2">
      <c r="A650" s="487">
        <v>923</v>
      </c>
      <c r="B650" s="356"/>
      <c r="C650" s="280" t="s">
        <v>425</v>
      </c>
      <c r="D650" s="274">
        <v>0</v>
      </c>
      <c r="E650" s="237">
        <v>1300</v>
      </c>
      <c r="F650" s="522"/>
      <c r="G650" s="522"/>
      <c r="H650" s="522"/>
    </row>
    <row r="651" spans="1:9" ht="22.5" x14ac:dyDescent="0.2">
      <c r="A651" s="487">
        <v>923</v>
      </c>
      <c r="B651" s="356"/>
      <c r="C651" s="280" t="s">
        <v>419</v>
      </c>
      <c r="D651" s="274">
        <v>5000</v>
      </c>
      <c r="E651" s="237">
        <v>70000</v>
      </c>
      <c r="F651" s="515"/>
      <c r="G651" s="515"/>
      <c r="H651" s="515"/>
      <c r="I651" s="234"/>
    </row>
    <row r="652" spans="1:9" x14ac:dyDescent="0.2">
      <c r="A652" s="487">
        <v>923</v>
      </c>
      <c r="B652" s="356"/>
      <c r="C652" s="280" t="s">
        <v>420</v>
      </c>
      <c r="D652" s="274">
        <v>600</v>
      </c>
      <c r="E652" s="237">
        <v>800</v>
      </c>
      <c r="F652" s="522"/>
      <c r="G652" s="522"/>
      <c r="H652" s="522"/>
      <c r="I652" s="234"/>
    </row>
    <row r="653" spans="1:9" ht="22.5" x14ac:dyDescent="0.2">
      <c r="A653" s="487">
        <v>923</v>
      </c>
      <c r="B653" s="356"/>
      <c r="C653" s="280" t="s">
        <v>588</v>
      </c>
      <c r="D653" s="274">
        <v>450</v>
      </c>
      <c r="E653" s="237">
        <v>2000</v>
      </c>
      <c r="F653" s="515"/>
      <c r="G653" s="515"/>
      <c r="H653" s="515"/>
      <c r="I653" s="234"/>
    </row>
    <row r="654" spans="1:9" ht="22.5" x14ac:dyDescent="0.2">
      <c r="A654" s="487">
        <v>923</v>
      </c>
      <c r="B654" s="356"/>
      <c r="C654" s="280" t="s">
        <v>423</v>
      </c>
      <c r="D654" s="274">
        <v>0</v>
      </c>
      <c r="E654" s="237">
        <v>2000</v>
      </c>
      <c r="F654" s="522"/>
      <c r="G654" s="522"/>
      <c r="H654" s="522"/>
      <c r="I654" s="234"/>
    </row>
    <row r="655" spans="1:9" ht="13.5" customHeight="1" x14ac:dyDescent="0.2">
      <c r="A655" s="487">
        <v>923</v>
      </c>
      <c r="B655" s="356"/>
      <c r="C655" s="280" t="s">
        <v>424</v>
      </c>
      <c r="D655" s="274">
        <v>1000</v>
      </c>
      <c r="E655" s="237">
        <v>2000</v>
      </c>
      <c r="F655" s="515"/>
      <c r="G655" s="515"/>
      <c r="H655" s="515"/>
      <c r="I655" s="51"/>
    </row>
    <row r="656" spans="1:9" ht="15.75" customHeight="1" x14ac:dyDescent="0.2">
      <c r="A656" s="487">
        <v>923</v>
      </c>
      <c r="B656" s="356"/>
      <c r="C656" s="280" t="s">
        <v>427</v>
      </c>
      <c r="D656" s="274">
        <v>2000</v>
      </c>
      <c r="E656" s="237">
        <v>2000</v>
      </c>
      <c r="F656" s="522"/>
      <c r="G656" s="522"/>
      <c r="H656" s="522"/>
      <c r="I656" s="234"/>
    </row>
    <row r="657" spans="1:11" ht="22.5" x14ac:dyDescent="0.2">
      <c r="A657" s="487">
        <v>923</v>
      </c>
      <c r="B657" s="356"/>
      <c r="C657" s="280" t="s">
        <v>428</v>
      </c>
      <c r="D657" s="274">
        <v>10000</v>
      </c>
      <c r="E657" s="237">
        <v>2000</v>
      </c>
      <c r="F657" s="522"/>
      <c r="G657" s="522"/>
      <c r="H657" s="522"/>
      <c r="I657" s="234"/>
    </row>
    <row r="658" spans="1:11" ht="12.75" customHeight="1" x14ac:dyDescent="0.2">
      <c r="A658" s="487">
        <v>923</v>
      </c>
      <c r="B658" s="356"/>
      <c r="C658" s="280" t="s">
        <v>429</v>
      </c>
      <c r="D658" s="274">
        <v>4000</v>
      </c>
      <c r="E658" s="237">
        <v>2000</v>
      </c>
      <c r="F658" s="515"/>
      <c r="G658" s="515"/>
      <c r="H658" s="515"/>
      <c r="I658" s="234"/>
    </row>
    <row r="659" spans="1:11" x14ac:dyDescent="0.2">
      <c r="A659" s="487">
        <v>923</v>
      </c>
      <c r="B659" s="356"/>
      <c r="C659" s="541" t="s">
        <v>505</v>
      </c>
      <c r="D659" s="591">
        <v>99227.5</v>
      </c>
      <c r="E659" s="543"/>
      <c r="F659" s="542"/>
      <c r="G659" s="542"/>
      <c r="H659" s="542"/>
      <c r="I659" s="234"/>
    </row>
    <row r="660" spans="1:11" x14ac:dyDescent="0.2">
      <c r="A660" s="487">
        <v>923</v>
      </c>
      <c r="B660" s="356" t="s">
        <v>358</v>
      </c>
      <c r="C660" s="402" t="s">
        <v>729</v>
      </c>
      <c r="D660" s="376">
        <v>0</v>
      </c>
      <c r="E660" s="376">
        <v>400</v>
      </c>
      <c r="F660" s="653" t="s">
        <v>15</v>
      </c>
      <c r="G660" s="653" t="s">
        <v>15</v>
      </c>
      <c r="H660" s="653" t="s">
        <v>15</v>
      </c>
    </row>
    <row r="661" spans="1:11" x14ac:dyDescent="0.2">
      <c r="A661" s="487">
        <v>923</v>
      </c>
      <c r="B661" s="356"/>
      <c r="C661" s="280" t="s">
        <v>597</v>
      </c>
      <c r="D661" s="274">
        <v>0</v>
      </c>
      <c r="E661" s="237">
        <v>400</v>
      </c>
      <c r="F661" s="522"/>
      <c r="G661" s="522"/>
      <c r="H661" s="522"/>
      <c r="I661" s="622"/>
      <c r="K661" s="176"/>
    </row>
    <row r="662" spans="1:11" x14ac:dyDescent="0.2">
      <c r="A662" s="487">
        <v>923</v>
      </c>
      <c r="B662" s="356"/>
      <c r="C662" s="238"/>
      <c r="D662" s="274"/>
      <c r="E662" s="237"/>
      <c r="F662" s="73"/>
      <c r="G662" s="73"/>
      <c r="H662" s="73"/>
      <c r="I662" s="234"/>
    </row>
    <row r="663" spans="1:11" x14ac:dyDescent="0.2">
      <c r="A663" s="397">
        <v>924</v>
      </c>
      <c r="B663" s="398" t="s">
        <v>15</v>
      </c>
      <c r="C663" s="399" t="s">
        <v>117</v>
      </c>
      <c r="D663" s="348">
        <v>55275</v>
      </c>
      <c r="E663" s="348">
        <v>18000</v>
      </c>
      <c r="F663" s="348">
        <v>29000</v>
      </c>
      <c r="G663" s="348">
        <v>39000</v>
      </c>
      <c r="H663" s="348">
        <v>176000</v>
      </c>
    </row>
    <row r="664" spans="1:11" x14ac:dyDescent="0.2">
      <c r="A664" s="487">
        <v>924</v>
      </c>
      <c r="B664" s="389" t="s">
        <v>22</v>
      </c>
      <c r="C664" s="390" t="s">
        <v>213</v>
      </c>
      <c r="D664" s="376">
        <v>55275</v>
      </c>
      <c r="E664" s="376">
        <v>18000</v>
      </c>
      <c r="F664" s="376">
        <v>29000</v>
      </c>
      <c r="G664" s="376">
        <v>39000</v>
      </c>
      <c r="H664" s="376">
        <v>176000</v>
      </c>
    </row>
    <row r="665" spans="1:11" x14ac:dyDescent="0.2">
      <c r="A665" s="487">
        <v>924</v>
      </c>
      <c r="B665" s="389"/>
      <c r="C665" s="140" t="s">
        <v>698</v>
      </c>
      <c r="D665" s="353">
        <v>2500</v>
      </c>
      <c r="E665" s="141">
        <v>18000</v>
      </c>
      <c r="F665" s="128">
        <v>29000</v>
      </c>
      <c r="G665" s="128">
        <v>39000</v>
      </c>
      <c r="H665" s="128">
        <v>46000</v>
      </c>
    </row>
    <row r="666" spans="1:11" x14ac:dyDescent="0.2">
      <c r="A666" s="487">
        <v>924</v>
      </c>
      <c r="B666" s="389"/>
      <c r="C666" s="140" t="s">
        <v>697</v>
      </c>
      <c r="D666" s="353">
        <v>0</v>
      </c>
      <c r="E666" s="141"/>
      <c r="F666" s="128"/>
      <c r="G666" s="128"/>
      <c r="H666" s="128">
        <v>130000</v>
      </c>
    </row>
    <row r="667" spans="1:11" x14ac:dyDescent="0.2">
      <c r="A667" s="487">
        <v>924</v>
      </c>
      <c r="B667" s="389"/>
      <c r="C667" s="140" t="s">
        <v>118</v>
      </c>
      <c r="D667" s="353">
        <v>46875</v>
      </c>
      <c r="E667" s="141"/>
      <c r="F667" s="128"/>
      <c r="G667" s="128"/>
      <c r="H667" s="128"/>
    </row>
    <row r="668" spans="1:11" x14ac:dyDescent="0.2">
      <c r="A668" s="487">
        <v>924</v>
      </c>
      <c r="B668" s="389"/>
      <c r="C668" s="140" t="s">
        <v>119</v>
      </c>
      <c r="D668" s="353">
        <v>5900</v>
      </c>
      <c r="E668" s="141"/>
      <c r="F668" s="128"/>
      <c r="G668" s="128"/>
      <c r="H668" s="128"/>
    </row>
    <row r="669" spans="1:11" x14ac:dyDescent="0.2">
      <c r="A669" s="487">
        <v>924</v>
      </c>
      <c r="B669" s="389"/>
      <c r="C669" s="140"/>
      <c r="D669" s="353"/>
      <c r="E669" s="141"/>
      <c r="F669" s="128"/>
      <c r="G669" s="128"/>
      <c r="H669" s="128"/>
    </row>
    <row r="670" spans="1:11" x14ac:dyDescent="0.2">
      <c r="A670" s="413">
        <v>925</v>
      </c>
      <c r="B670" s="414" t="s">
        <v>15</v>
      </c>
      <c r="C670" s="415" t="s">
        <v>120</v>
      </c>
      <c r="D670" s="348">
        <v>9428</v>
      </c>
      <c r="E670" s="348">
        <v>10445.700000000001</v>
      </c>
      <c r="F670" s="348">
        <v>11047.45</v>
      </c>
      <c r="G670" s="348">
        <v>11489.66</v>
      </c>
      <c r="H670" s="348">
        <v>12051.15</v>
      </c>
    </row>
    <row r="671" spans="1:11" x14ac:dyDescent="0.2">
      <c r="A671" s="487">
        <v>925</v>
      </c>
      <c r="B671" s="416" t="s">
        <v>58</v>
      </c>
      <c r="C671" s="391" t="s">
        <v>121</v>
      </c>
      <c r="D671" s="376">
        <v>9428</v>
      </c>
      <c r="E671" s="376">
        <v>10445.700000000001</v>
      </c>
      <c r="F671" s="376">
        <v>11047.45</v>
      </c>
      <c r="G671" s="376">
        <v>11489.66</v>
      </c>
      <c r="H671" s="376">
        <v>12051.15</v>
      </c>
      <c r="I671" s="520"/>
    </row>
    <row r="672" spans="1:11" x14ac:dyDescent="0.2">
      <c r="A672" s="413">
        <v>926</v>
      </c>
      <c r="B672" s="414" t="s">
        <v>15</v>
      </c>
      <c r="C672" s="415" t="s">
        <v>135</v>
      </c>
      <c r="D672" s="348">
        <v>110820</v>
      </c>
      <c r="E672" s="348">
        <v>111450</v>
      </c>
      <c r="F672" s="348">
        <v>111450</v>
      </c>
      <c r="G672" s="348">
        <v>111450</v>
      </c>
      <c r="H672" s="348">
        <v>111450</v>
      </c>
    </row>
    <row r="673" spans="1:8" x14ac:dyDescent="0.2">
      <c r="A673" s="487">
        <v>926</v>
      </c>
      <c r="B673" s="416" t="s">
        <v>13</v>
      </c>
      <c r="C673" s="391" t="s">
        <v>227</v>
      </c>
      <c r="D673" s="376">
        <v>14800</v>
      </c>
      <c r="E673" s="376">
        <v>15000</v>
      </c>
      <c r="F673" s="376">
        <v>15000</v>
      </c>
      <c r="G673" s="376">
        <v>15000</v>
      </c>
      <c r="H673" s="376">
        <v>15000</v>
      </c>
    </row>
    <row r="674" spans="1:8" x14ac:dyDescent="0.2">
      <c r="A674" s="487">
        <v>926</v>
      </c>
      <c r="B674" s="416" t="s">
        <v>20</v>
      </c>
      <c r="C674" s="391" t="s">
        <v>228</v>
      </c>
      <c r="D674" s="376">
        <v>32220</v>
      </c>
      <c r="E674" s="376">
        <v>32650</v>
      </c>
      <c r="F674" s="376">
        <v>32650</v>
      </c>
      <c r="G674" s="376">
        <v>32650</v>
      </c>
      <c r="H674" s="376">
        <v>32650</v>
      </c>
    </row>
    <row r="675" spans="1:8" x14ac:dyDescent="0.2">
      <c r="A675" s="487">
        <v>926</v>
      </c>
      <c r="B675" s="416" t="s">
        <v>26</v>
      </c>
      <c r="C675" s="391" t="s">
        <v>229</v>
      </c>
      <c r="D675" s="376">
        <v>23980</v>
      </c>
      <c r="E675" s="376">
        <v>23980</v>
      </c>
      <c r="F675" s="376">
        <v>23980</v>
      </c>
      <c r="G675" s="376">
        <v>23980</v>
      </c>
      <c r="H675" s="376">
        <v>23980</v>
      </c>
    </row>
    <row r="676" spans="1:8" x14ac:dyDescent="0.2">
      <c r="A676" s="487">
        <v>926</v>
      </c>
      <c r="B676" s="416" t="s">
        <v>30</v>
      </c>
      <c r="C676" s="391" t="s">
        <v>230</v>
      </c>
      <c r="D676" s="376">
        <v>1000</v>
      </c>
      <c r="E676" s="376">
        <v>1000</v>
      </c>
      <c r="F676" s="376">
        <v>1000</v>
      </c>
      <c r="G676" s="376">
        <v>1000</v>
      </c>
      <c r="H676" s="376">
        <v>1000</v>
      </c>
    </row>
    <row r="677" spans="1:8" x14ac:dyDescent="0.2">
      <c r="A677" s="487">
        <v>926</v>
      </c>
      <c r="B677" s="416" t="s">
        <v>33</v>
      </c>
      <c r="C677" s="357" t="s">
        <v>366</v>
      </c>
      <c r="D677" s="376">
        <v>6600</v>
      </c>
      <c r="E677" s="376">
        <v>6600</v>
      </c>
      <c r="F677" s="376">
        <v>6600</v>
      </c>
      <c r="G677" s="376">
        <v>6600</v>
      </c>
      <c r="H677" s="376">
        <v>6600</v>
      </c>
    </row>
    <row r="678" spans="1:8" x14ac:dyDescent="0.2">
      <c r="A678" s="487">
        <v>926</v>
      </c>
      <c r="B678" s="416" t="s">
        <v>34</v>
      </c>
      <c r="C678" s="391" t="s">
        <v>231</v>
      </c>
      <c r="D678" s="376">
        <v>15000</v>
      </c>
      <c r="E678" s="376">
        <v>15000</v>
      </c>
      <c r="F678" s="376">
        <v>15000</v>
      </c>
      <c r="G678" s="376">
        <v>15000</v>
      </c>
      <c r="H678" s="376">
        <v>15000</v>
      </c>
    </row>
    <row r="679" spans="1:8" x14ac:dyDescent="0.2">
      <c r="A679" s="487">
        <v>926</v>
      </c>
      <c r="B679" s="416" t="s">
        <v>37</v>
      </c>
      <c r="C679" s="391" t="s">
        <v>232</v>
      </c>
      <c r="D679" s="376">
        <v>15320</v>
      </c>
      <c r="E679" s="376">
        <v>15320</v>
      </c>
      <c r="F679" s="376">
        <v>15320</v>
      </c>
      <c r="G679" s="376">
        <v>15320</v>
      </c>
      <c r="H679" s="376">
        <v>15320</v>
      </c>
    </row>
    <row r="680" spans="1:8" x14ac:dyDescent="0.2">
      <c r="A680" s="487">
        <v>926</v>
      </c>
      <c r="B680" s="416" t="s">
        <v>41</v>
      </c>
      <c r="C680" s="391" t="s">
        <v>233</v>
      </c>
      <c r="D680" s="376">
        <v>1900</v>
      </c>
      <c r="E680" s="376">
        <v>1900</v>
      </c>
      <c r="F680" s="376">
        <v>1900</v>
      </c>
      <c r="G680" s="376">
        <v>1900</v>
      </c>
      <c r="H680" s="376">
        <v>1900</v>
      </c>
    </row>
    <row r="681" spans="1:8" x14ac:dyDescent="0.2">
      <c r="A681" s="487">
        <v>926</v>
      </c>
      <c r="B681" s="416" t="s">
        <v>22</v>
      </c>
      <c r="C681" s="391" t="s">
        <v>234</v>
      </c>
      <c r="D681" s="376">
        <v>0</v>
      </c>
      <c r="E681" s="376"/>
      <c r="F681" s="376"/>
      <c r="G681" s="376"/>
      <c r="H681" s="376"/>
    </row>
    <row r="682" spans="1:8" x14ac:dyDescent="0.2">
      <c r="A682" s="413">
        <v>931</v>
      </c>
      <c r="B682" s="414" t="s">
        <v>15</v>
      </c>
      <c r="C682" s="415" t="s">
        <v>183</v>
      </c>
      <c r="D682" s="348">
        <v>10000</v>
      </c>
      <c r="E682" s="348">
        <v>10000</v>
      </c>
      <c r="F682" s="348">
        <v>10000</v>
      </c>
      <c r="G682" s="348">
        <v>10000</v>
      </c>
      <c r="H682" s="348">
        <v>10000</v>
      </c>
    </row>
    <row r="683" spans="1:8" x14ac:dyDescent="0.2">
      <c r="A683" s="487">
        <v>931</v>
      </c>
      <c r="B683" s="416" t="s">
        <v>13</v>
      </c>
      <c r="C683" s="391" t="s">
        <v>192</v>
      </c>
      <c r="D683" s="376">
        <v>10000</v>
      </c>
      <c r="E683" s="376">
        <v>10000</v>
      </c>
      <c r="F683" s="376">
        <v>10000</v>
      </c>
      <c r="G683" s="376">
        <v>10000</v>
      </c>
      <c r="H683" s="376">
        <v>10000</v>
      </c>
    </row>
    <row r="684" spans="1:8" x14ac:dyDescent="0.2">
      <c r="A684" s="413">
        <v>932</v>
      </c>
      <c r="B684" s="414" t="s">
        <v>15</v>
      </c>
      <c r="C684" s="415" t="s">
        <v>122</v>
      </c>
      <c r="D684" s="348">
        <v>28820</v>
      </c>
      <c r="E684" s="348">
        <v>25000</v>
      </c>
      <c r="F684" s="348">
        <v>25000</v>
      </c>
      <c r="G684" s="348">
        <v>25000</v>
      </c>
      <c r="H684" s="348">
        <v>25000</v>
      </c>
    </row>
    <row r="685" spans="1:8" ht="22.5" x14ac:dyDescent="0.2">
      <c r="A685" s="487">
        <v>932</v>
      </c>
      <c r="B685" s="356" t="s">
        <v>37</v>
      </c>
      <c r="C685" s="391" t="s">
        <v>334</v>
      </c>
      <c r="D685" s="376">
        <v>28820</v>
      </c>
      <c r="E685" s="376">
        <v>25000</v>
      </c>
      <c r="F685" s="376">
        <v>25000</v>
      </c>
      <c r="G685" s="376">
        <v>25000</v>
      </c>
      <c r="H685" s="376">
        <v>25000</v>
      </c>
    </row>
    <row r="686" spans="1:8" ht="12.75" customHeight="1" x14ac:dyDescent="0.2">
      <c r="A686" s="487">
        <v>932</v>
      </c>
      <c r="B686" s="417"/>
      <c r="C686" s="236" t="s">
        <v>556</v>
      </c>
      <c r="D686" s="624">
        <v>10000</v>
      </c>
      <c r="E686" s="255">
        <v>10000</v>
      </c>
      <c r="F686" s="261">
        <v>10000</v>
      </c>
      <c r="G686" s="261">
        <v>10000</v>
      </c>
      <c r="H686" s="261">
        <v>10000</v>
      </c>
    </row>
    <row r="687" spans="1:8" x14ac:dyDescent="0.2">
      <c r="A687" s="487">
        <v>932</v>
      </c>
      <c r="B687" s="417"/>
      <c r="C687" s="236" t="s">
        <v>306</v>
      </c>
      <c r="D687" s="624">
        <v>8000</v>
      </c>
      <c r="E687" s="255">
        <v>8000</v>
      </c>
      <c r="F687" s="261">
        <v>8000</v>
      </c>
      <c r="G687" s="261">
        <v>8000</v>
      </c>
      <c r="H687" s="261">
        <v>8000</v>
      </c>
    </row>
    <row r="688" spans="1:8" x14ac:dyDescent="0.2">
      <c r="A688" s="487">
        <v>932</v>
      </c>
      <c r="B688" s="417"/>
      <c r="C688" s="236" t="s">
        <v>680</v>
      </c>
      <c r="D688" s="624">
        <v>0</v>
      </c>
      <c r="E688" s="255">
        <v>7000</v>
      </c>
      <c r="F688" s="261">
        <v>7000</v>
      </c>
      <c r="G688" s="261">
        <v>7000</v>
      </c>
      <c r="H688" s="261">
        <v>7000</v>
      </c>
    </row>
    <row r="689" spans="1:8" x14ac:dyDescent="0.2">
      <c r="A689" s="487">
        <v>932</v>
      </c>
      <c r="B689" s="417"/>
      <c r="C689" s="236" t="s">
        <v>724</v>
      </c>
      <c r="D689" s="624">
        <v>10820</v>
      </c>
      <c r="E689" s="255"/>
      <c r="F689" s="127"/>
      <c r="G689" s="127"/>
      <c r="H689" s="127"/>
    </row>
    <row r="690" spans="1:8" x14ac:dyDescent="0.2">
      <c r="A690" s="487">
        <v>932</v>
      </c>
      <c r="B690" s="417"/>
      <c r="C690" s="638"/>
      <c r="D690" s="353"/>
      <c r="E690" s="141"/>
      <c r="F690" s="127"/>
      <c r="G690" s="127"/>
      <c r="H690" s="127"/>
    </row>
    <row r="691" spans="1:8" x14ac:dyDescent="0.2">
      <c r="A691" s="413">
        <v>934</v>
      </c>
      <c r="B691" s="414" t="s">
        <v>15</v>
      </c>
      <c r="C691" s="415" t="s">
        <v>193</v>
      </c>
      <c r="D691" s="348">
        <v>2000</v>
      </c>
      <c r="E691" s="348">
        <v>2000</v>
      </c>
      <c r="F691" s="348">
        <v>2000</v>
      </c>
      <c r="G691" s="348">
        <v>2000</v>
      </c>
      <c r="H691" s="348">
        <v>2000</v>
      </c>
    </row>
    <row r="692" spans="1:8" x14ac:dyDescent="0.2">
      <c r="A692" s="487">
        <v>934</v>
      </c>
      <c r="B692" s="401" t="s">
        <v>37</v>
      </c>
      <c r="C692" s="354" t="s">
        <v>194</v>
      </c>
      <c r="D692" s="376">
        <v>2000</v>
      </c>
      <c r="E692" s="376">
        <v>2000</v>
      </c>
      <c r="F692" s="376">
        <v>2000</v>
      </c>
      <c r="G692" s="376">
        <v>2000</v>
      </c>
      <c r="H692" s="376">
        <v>2000</v>
      </c>
    </row>
    <row r="693" spans="1:8" x14ac:dyDescent="0.2">
      <c r="A693" s="413">
        <v>927</v>
      </c>
      <c r="B693" s="414" t="s">
        <v>15</v>
      </c>
      <c r="C693" s="415" t="s">
        <v>694</v>
      </c>
      <c r="D693" s="348">
        <v>0</v>
      </c>
      <c r="E693" s="348">
        <v>0</v>
      </c>
      <c r="F693" s="348">
        <v>0</v>
      </c>
      <c r="G693" s="348">
        <v>0</v>
      </c>
      <c r="H693" s="348">
        <v>0</v>
      </c>
    </row>
    <row r="694" spans="1:8" x14ac:dyDescent="0.2">
      <c r="A694" s="487">
        <v>927</v>
      </c>
      <c r="B694" s="401" t="s">
        <v>37</v>
      </c>
      <c r="C694" s="354" t="s">
        <v>695</v>
      </c>
      <c r="D694" s="376">
        <v>0</v>
      </c>
      <c r="E694" s="376">
        <v>0</v>
      </c>
      <c r="F694" s="376">
        <v>0</v>
      </c>
      <c r="G694" s="376">
        <v>0</v>
      </c>
      <c r="H694" s="376">
        <v>0</v>
      </c>
    </row>
    <row r="695" spans="1:8" ht="15.75" x14ac:dyDescent="0.25">
      <c r="A695" s="392"/>
      <c r="B695" s="393" t="s">
        <v>15</v>
      </c>
      <c r="C695" s="392" t="s">
        <v>123</v>
      </c>
      <c r="D695" s="394">
        <v>3886424.122</v>
      </c>
      <c r="E695" s="394">
        <v>4927593.4000000004</v>
      </c>
      <c r="F695" s="394">
        <v>4627188.5758499997</v>
      </c>
      <c r="G695" s="394">
        <v>4660303.5121094994</v>
      </c>
      <c r="H695" s="394">
        <v>4786237.963233415</v>
      </c>
    </row>
    <row r="698" spans="1:8" x14ac:dyDescent="0.2">
      <c r="D698" s="39"/>
    </row>
  </sheetData>
  <sheetProtection selectLockedCells="1" selectUnlockedCells="1"/>
  <mergeCells count="3">
    <mergeCell ref="A2:H2"/>
    <mergeCell ref="A4:H4"/>
    <mergeCell ref="A6:H6"/>
  </mergeCells>
  <phoneticPr fontId="26" type="noConversion"/>
  <conditionalFormatting sqref="C302:C303">
    <cfRule type="duplicateValues" dxfId="2" priority="7" stopIfTrue="1"/>
  </conditionalFormatting>
  <conditionalFormatting sqref="C142">
    <cfRule type="duplicateValues" dxfId="1" priority="3" stopIfTrue="1"/>
  </conditionalFormatting>
  <conditionalFormatting sqref="C236:C237">
    <cfRule type="duplicateValues" dxfId="0" priority="1" stopIfTrue="1"/>
  </conditionalFormatting>
  <printOptions horizontalCentered="1"/>
  <pageMargins left="7.874015748031496E-2" right="7.874015748031496E-2" top="0.39370078740157483" bottom="0.39370078740157483" header="0.11811023622047245" footer="0.11811023622047245"/>
  <pageSetup paperSize="9" scale="92" firstPageNumber="0" fitToHeight="0" orientation="portrait" r:id="rId1"/>
  <headerFooter alignWithMargins="0">
    <oddFooter>Stránka &amp;P</oddFooter>
  </headerFooter>
  <rowBreaks count="9" manualBreakCount="9">
    <brk id="48" max="7" man="1"/>
    <brk id="108" max="7" man="1"/>
    <brk id="258" max="7" man="1"/>
    <brk id="371" max="7" man="1"/>
    <brk id="428" max="7" man="1"/>
    <brk id="481" max="7" man="1"/>
    <brk id="525" max="7" man="1"/>
    <brk id="574" max="7" man="1"/>
    <brk id="66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Titulní list</vt:lpstr>
      <vt:lpstr>Příjmy</vt:lpstr>
      <vt:lpstr>Bilance Příjmů a Výdajů, saldo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Výdaje!Oblast_tisku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Klíma Jan</dc:creator>
  <cp:lastModifiedBy>Flecknová Vendulka</cp:lastModifiedBy>
  <cp:lastPrinted>2022-09-26T15:06:35Z</cp:lastPrinted>
  <dcterms:created xsi:type="dcterms:W3CDTF">2012-08-08T17:47:29Z</dcterms:created>
  <dcterms:modified xsi:type="dcterms:W3CDTF">2022-10-27T08:05:14Z</dcterms:modified>
</cp:coreProperties>
</file>